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120890\Desktop\AMEND 4 FILES\"/>
    </mc:Choice>
  </mc:AlternateContent>
  <xr:revisionPtr revIDLastSave="0" documentId="13_ncr:2001_{2BDA6421-621E-4A4C-9A0B-F35DA94D1EFF}" xr6:coauthVersionLast="47" xr6:coauthVersionMax="47" xr10:uidLastSave="{00000000-0000-0000-0000-000000000000}"/>
  <bookViews>
    <workbookView xWindow="28680" yWindow="-165" windowWidth="29040" windowHeight="15840" xr2:uid="{412DF578-25FF-47FB-9E8E-0614B6DEFEF8}"/>
  </bookViews>
  <sheets>
    <sheet name="2023-2028 Financial Chart" sheetId="1" r:id="rId1"/>
    <sheet name="Footnotes" sheetId="2" state="hidden" r:id="rId2"/>
    <sheet name="FFY 22 Simplified Table" sheetId="7" state="hidden" r:id="rId3"/>
    <sheet name="Bar Chart" sheetId="8" state="hidden" r:id="rId4"/>
    <sheet name="Carts" sheetId="6" state="hidden" r:id="rId5"/>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7" i="1" l="1"/>
  <c r="I343" i="1"/>
  <c r="H343" i="1"/>
  <c r="G343" i="1"/>
  <c r="F343" i="1"/>
  <c r="E343" i="1"/>
  <c r="C343" i="1"/>
  <c r="K342" i="1"/>
  <c r="J342" i="1"/>
  <c r="L342" i="1" s="1"/>
  <c r="K341" i="1"/>
  <c r="J341" i="1"/>
  <c r="L341" i="1" s="1"/>
  <c r="K340" i="1"/>
  <c r="J340" i="1"/>
  <c r="L340" i="1" s="1"/>
  <c r="K339" i="1"/>
  <c r="J339" i="1"/>
  <c r="L339" i="1" s="1"/>
  <c r="K338" i="1"/>
  <c r="J338" i="1"/>
  <c r="L338" i="1" s="1"/>
  <c r="K337" i="1"/>
  <c r="J337" i="1"/>
  <c r="L337" i="1" s="1"/>
  <c r="K336" i="1"/>
  <c r="J336" i="1"/>
  <c r="L336" i="1" s="1"/>
  <c r="K335" i="1"/>
  <c r="J335" i="1"/>
  <c r="L335" i="1" s="1"/>
  <c r="K331" i="1"/>
  <c r="I328" i="1"/>
  <c r="H328" i="1"/>
  <c r="G328" i="1"/>
  <c r="F328" i="1"/>
  <c r="E328" i="1"/>
  <c r="C328" i="1"/>
  <c r="K327" i="1"/>
  <c r="J327" i="1"/>
  <c r="L327" i="1" s="1"/>
  <c r="K326" i="1"/>
  <c r="J326" i="1"/>
  <c r="L326" i="1" s="1"/>
  <c r="K325" i="1"/>
  <c r="J325" i="1"/>
  <c r="L325" i="1" s="1"/>
  <c r="K324" i="1"/>
  <c r="J324" i="1"/>
  <c r="L324" i="1" s="1"/>
  <c r="K323" i="1"/>
  <c r="J323" i="1"/>
  <c r="L323" i="1" s="1"/>
  <c r="K322" i="1"/>
  <c r="J322" i="1"/>
  <c r="L322" i="1" s="1"/>
  <c r="K321" i="1"/>
  <c r="J321" i="1"/>
  <c r="L321" i="1" s="1"/>
  <c r="K320" i="1"/>
  <c r="J320" i="1"/>
  <c r="L320" i="1" s="1"/>
  <c r="K319" i="1"/>
  <c r="J319" i="1"/>
  <c r="L319" i="1" s="1"/>
  <c r="K318" i="1"/>
  <c r="J318" i="1"/>
  <c r="L318" i="1" s="1"/>
  <c r="K317" i="1"/>
  <c r="J317" i="1"/>
  <c r="L317" i="1" s="1"/>
  <c r="K316" i="1"/>
  <c r="J316" i="1"/>
  <c r="L316" i="1" s="1"/>
  <c r="K315" i="1"/>
  <c r="J315" i="1"/>
  <c r="L315" i="1" s="1"/>
  <c r="K314" i="1"/>
  <c r="J314" i="1"/>
  <c r="L314" i="1" s="1"/>
  <c r="K313" i="1"/>
  <c r="J313" i="1"/>
  <c r="L313" i="1" s="1"/>
  <c r="K312" i="1"/>
  <c r="J312" i="1"/>
  <c r="L312" i="1" s="1"/>
  <c r="K311" i="1"/>
  <c r="J311" i="1"/>
  <c r="L311" i="1" s="1"/>
  <c r="K310" i="1"/>
  <c r="J310" i="1"/>
  <c r="L310" i="1" s="1"/>
  <c r="K309" i="1"/>
  <c r="J309" i="1"/>
  <c r="L309" i="1" s="1"/>
  <c r="K308" i="1"/>
  <c r="J308" i="1"/>
  <c r="L308" i="1" s="1"/>
  <c r="K307" i="1"/>
  <c r="J307" i="1"/>
  <c r="L307" i="1" s="1"/>
  <c r="K306" i="1"/>
  <c r="J306" i="1"/>
  <c r="L306" i="1" s="1"/>
  <c r="K305" i="1"/>
  <c r="J305" i="1"/>
  <c r="L305" i="1" s="1"/>
  <c r="K304" i="1"/>
  <c r="J304" i="1"/>
  <c r="L304" i="1" s="1"/>
  <c r="K303" i="1"/>
  <c r="J303" i="1"/>
  <c r="L303" i="1" s="1"/>
  <c r="K302" i="1"/>
  <c r="J302" i="1"/>
  <c r="I284" i="1"/>
  <c r="H284" i="1"/>
  <c r="G284" i="1"/>
  <c r="F284" i="1"/>
  <c r="E284" i="1"/>
  <c r="C284" i="1"/>
  <c r="K283" i="1"/>
  <c r="J283" i="1"/>
  <c r="L283" i="1" s="1"/>
  <c r="K282" i="1"/>
  <c r="J282" i="1"/>
  <c r="L282" i="1" s="1"/>
  <c r="K281" i="1"/>
  <c r="L281" i="1"/>
  <c r="K280" i="1"/>
  <c r="J280" i="1"/>
  <c r="L280" i="1" s="1"/>
  <c r="K279" i="1"/>
  <c r="J279" i="1"/>
  <c r="L279" i="1" s="1"/>
  <c r="K278" i="1"/>
  <c r="J278" i="1"/>
  <c r="L278" i="1" s="1"/>
  <c r="K277" i="1"/>
  <c r="J277" i="1"/>
  <c r="L277" i="1" s="1"/>
  <c r="K276" i="1"/>
  <c r="J276" i="1"/>
  <c r="L276" i="1" s="1"/>
  <c r="K272" i="1"/>
  <c r="I269" i="1"/>
  <c r="H269" i="1"/>
  <c r="G269" i="1"/>
  <c r="F269" i="1"/>
  <c r="E269" i="1"/>
  <c r="C269" i="1"/>
  <c r="K268" i="1"/>
  <c r="J268" i="1"/>
  <c r="L268" i="1" s="1"/>
  <c r="K267" i="1"/>
  <c r="J267" i="1"/>
  <c r="L267" i="1" s="1"/>
  <c r="K266" i="1"/>
  <c r="J266" i="1"/>
  <c r="L266" i="1" s="1"/>
  <c r="K265" i="1"/>
  <c r="J265" i="1"/>
  <c r="L265" i="1" s="1"/>
  <c r="K264" i="1"/>
  <c r="J264" i="1"/>
  <c r="L264" i="1" s="1"/>
  <c r="K263" i="1"/>
  <c r="J263" i="1"/>
  <c r="L263" i="1" s="1"/>
  <c r="K262" i="1"/>
  <c r="J262" i="1"/>
  <c r="L262" i="1" s="1"/>
  <c r="K261" i="1"/>
  <c r="J261" i="1"/>
  <c r="L261" i="1" s="1"/>
  <c r="K260" i="1"/>
  <c r="J260" i="1"/>
  <c r="L260" i="1" s="1"/>
  <c r="K259" i="1"/>
  <c r="J259" i="1"/>
  <c r="L259" i="1" s="1"/>
  <c r="K258" i="1"/>
  <c r="J258" i="1"/>
  <c r="L258" i="1" s="1"/>
  <c r="K257" i="1"/>
  <c r="J257" i="1"/>
  <c r="L257" i="1" s="1"/>
  <c r="K256" i="1"/>
  <c r="J256" i="1"/>
  <c r="L256" i="1" s="1"/>
  <c r="K255" i="1"/>
  <c r="J255" i="1"/>
  <c r="L255" i="1" s="1"/>
  <c r="K254" i="1"/>
  <c r="J254" i="1"/>
  <c r="L254" i="1" s="1"/>
  <c r="K253" i="1"/>
  <c r="J253" i="1"/>
  <c r="L253" i="1" s="1"/>
  <c r="K252" i="1"/>
  <c r="J252" i="1"/>
  <c r="L252" i="1" s="1"/>
  <c r="K251" i="1"/>
  <c r="J251" i="1"/>
  <c r="L251" i="1" s="1"/>
  <c r="K250" i="1"/>
  <c r="J250" i="1"/>
  <c r="L250" i="1" s="1"/>
  <c r="K249" i="1"/>
  <c r="J249" i="1"/>
  <c r="L249" i="1" s="1"/>
  <c r="K248" i="1"/>
  <c r="J248" i="1"/>
  <c r="L248" i="1" s="1"/>
  <c r="K247" i="1"/>
  <c r="J247" i="1"/>
  <c r="L247" i="1" s="1"/>
  <c r="L246" i="1"/>
  <c r="K246" i="1"/>
  <c r="J246" i="1"/>
  <c r="K245" i="1"/>
  <c r="J245" i="1"/>
  <c r="L245" i="1" s="1"/>
  <c r="K244" i="1"/>
  <c r="J244" i="1"/>
  <c r="L244" i="1" s="1"/>
  <c r="K243" i="1"/>
  <c r="J243" i="1"/>
  <c r="I225" i="1"/>
  <c r="H225" i="1"/>
  <c r="G225" i="1"/>
  <c r="F225" i="1"/>
  <c r="E225" i="1"/>
  <c r="C225" i="1"/>
  <c r="K224" i="1"/>
  <c r="J224" i="1"/>
  <c r="L224" i="1" s="1"/>
  <c r="K223" i="1"/>
  <c r="J223" i="1"/>
  <c r="L223" i="1" s="1"/>
  <c r="K222" i="1"/>
  <c r="J222" i="1"/>
  <c r="L222" i="1" s="1"/>
  <c r="K221" i="1"/>
  <c r="J221" i="1"/>
  <c r="L221" i="1" s="1"/>
  <c r="K220" i="1"/>
  <c r="J220" i="1"/>
  <c r="L220" i="1" s="1"/>
  <c r="K219" i="1"/>
  <c r="J219" i="1"/>
  <c r="L219" i="1" s="1"/>
  <c r="K218" i="1"/>
  <c r="J218" i="1"/>
  <c r="L218" i="1" s="1"/>
  <c r="K217" i="1"/>
  <c r="J217" i="1"/>
  <c r="L217" i="1" s="1"/>
  <c r="K213" i="1"/>
  <c r="I210" i="1"/>
  <c r="H210" i="1"/>
  <c r="G210" i="1"/>
  <c r="F210" i="1"/>
  <c r="E210" i="1"/>
  <c r="C210" i="1"/>
  <c r="K209" i="1"/>
  <c r="J209" i="1"/>
  <c r="L209" i="1" s="1"/>
  <c r="K208" i="1"/>
  <c r="J208" i="1"/>
  <c r="L208" i="1" s="1"/>
  <c r="K207" i="1"/>
  <c r="J207" i="1"/>
  <c r="L207" i="1" s="1"/>
  <c r="K206" i="1"/>
  <c r="J206" i="1"/>
  <c r="L206" i="1" s="1"/>
  <c r="K205" i="1"/>
  <c r="J205" i="1"/>
  <c r="L205" i="1" s="1"/>
  <c r="K204" i="1"/>
  <c r="J204" i="1"/>
  <c r="L204" i="1" s="1"/>
  <c r="K203" i="1"/>
  <c r="J203" i="1"/>
  <c r="L203" i="1" s="1"/>
  <c r="K202" i="1"/>
  <c r="J202" i="1"/>
  <c r="L202" i="1" s="1"/>
  <c r="K201" i="1"/>
  <c r="J201" i="1"/>
  <c r="L201" i="1" s="1"/>
  <c r="K200" i="1"/>
  <c r="J200" i="1"/>
  <c r="L200" i="1" s="1"/>
  <c r="K199" i="1"/>
  <c r="J199" i="1"/>
  <c r="L199" i="1" s="1"/>
  <c r="K198" i="1"/>
  <c r="J198" i="1"/>
  <c r="L198" i="1" s="1"/>
  <c r="K197" i="1"/>
  <c r="J197" i="1"/>
  <c r="L197" i="1" s="1"/>
  <c r="K196" i="1"/>
  <c r="J196" i="1"/>
  <c r="L196" i="1" s="1"/>
  <c r="K195" i="1"/>
  <c r="J195" i="1"/>
  <c r="L195" i="1" s="1"/>
  <c r="K194" i="1"/>
  <c r="J194" i="1"/>
  <c r="L194" i="1" s="1"/>
  <c r="K193" i="1"/>
  <c r="J193" i="1"/>
  <c r="L193" i="1" s="1"/>
  <c r="K192" i="1"/>
  <c r="J192" i="1"/>
  <c r="L192" i="1" s="1"/>
  <c r="K191" i="1"/>
  <c r="J191" i="1"/>
  <c r="L191" i="1" s="1"/>
  <c r="K190" i="1"/>
  <c r="J190" i="1"/>
  <c r="L190" i="1" s="1"/>
  <c r="K189" i="1"/>
  <c r="J189" i="1"/>
  <c r="L189" i="1" s="1"/>
  <c r="K188" i="1"/>
  <c r="J188" i="1"/>
  <c r="L188" i="1" s="1"/>
  <c r="K187" i="1"/>
  <c r="J187" i="1"/>
  <c r="L187" i="1" s="1"/>
  <c r="K186" i="1"/>
  <c r="J186" i="1"/>
  <c r="L186" i="1" s="1"/>
  <c r="K185" i="1"/>
  <c r="J185" i="1"/>
  <c r="L185" i="1" s="1"/>
  <c r="K184" i="1"/>
  <c r="J184" i="1"/>
  <c r="I168" i="1"/>
  <c r="H168" i="1"/>
  <c r="G168" i="1"/>
  <c r="F168" i="1"/>
  <c r="E168" i="1"/>
  <c r="C168" i="1"/>
  <c r="K167" i="1"/>
  <c r="J167" i="1"/>
  <c r="L167" i="1" s="1"/>
  <c r="K166" i="1"/>
  <c r="J166" i="1"/>
  <c r="L166" i="1" s="1"/>
  <c r="K165" i="1"/>
  <c r="J165" i="1"/>
  <c r="L165" i="1" s="1"/>
  <c r="K164" i="1"/>
  <c r="J164" i="1"/>
  <c r="L164" i="1" s="1"/>
  <c r="K163" i="1"/>
  <c r="J163" i="1"/>
  <c r="L163" i="1" s="1"/>
  <c r="K162" i="1"/>
  <c r="J162" i="1"/>
  <c r="L162" i="1" s="1"/>
  <c r="K161" i="1"/>
  <c r="J161" i="1"/>
  <c r="L161" i="1" s="1"/>
  <c r="K160" i="1"/>
  <c r="J160" i="1"/>
  <c r="L160" i="1" s="1"/>
  <c r="K156" i="1"/>
  <c r="I153" i="1"/>
  <c r="H153" i="1"/>
  <c r="G153" i="1"/>
  <c r="E153" i="1"/>
  <c r="C153" i="1"/>
  <c r="K152" i="1"/>
  <c r="J152" i="1"/>
  <c r="K151" i="1"/>
  <c r="J151" i="1"/>
  <c r="L151" i="1" s="1"/>
  <c r="K150" i="1"/>
  <c r="J150" i="1"/>
  <c r="L150" i="1" s="1"/>
  <c r="K149" i="1"/>
  <c r="J149" i="1"/>
  <c r="L149" i="1" s="1"/>
  <c r="K148" i="1"/>
  <c r="J148" i="1"/>
  <c r="L148" i="1" s="1"/>
  <c r="K147" i="1"/>
  <c r="J147" i="1"/>
  <c r="L147" i="1" s="1"/>
  <c r="K146" i="1"/>
  <c r="J146" i="1"/>
  <c r="L146" i="1" s="1"/>
  <c r="K145" i="1"/>
  <c r="J145" i="1"/>
  <c r="L145" i="1" s="1"/>
  <c r="K144" i="1"/>
  <c r="J144" i="1"/>
  <c r="L144" i="1" s="1"/>
  <c r="K143" i="1"/>
  <c r="J143" i="1"/>
  <c r="L143" i="1" s="1"/>
  <c r="K142" i="1"/>
  <c r="J142" i="1"/>
  <c r="L142" i="1" s="1"/>
  <c r="K141" i="1"/>
  <c r="J141" i="1"/>
  <c r="L141" i="1" s="1"/>
  <c r="K140" i="1"/>
  <c r="J140" i="1"/>
  <c r="L140" i="1" s="1"/>
  <c r="K139" i="1"/>
  <c r="J139" i="1"/>
  <c r="L139" i="1" s="1"/>
  <c r="K138" i="1"/>
  <c r="J138" i="1"/>
  <c r="L138" i="1" s="1"/>
  <c r="K137" i="1"/>
  <c r="J137" i="1"/>
  <c r="L137" i="1" s="1"/>
  <c r="K136" i="1"/>
  <c r="J136" i="1"/>
  <c r="L136" i="1" s="1"/>
  <c r="K135" i="1"/>
  <c r="J135" i="1"/>
  <c r="L135" i="1" s="1"/>
  <c r="K134" i="1"/>
  <c r="J134" i="1"/>
  <c r="L134" i="1" s="1"/>
  <c r="K133" i="1"/>
  <c r="J133" i="1"/>
  <c r="L133" i="1" s="1"/>
  <c r="K132" i="1"/>
  <c r="J132" i="1"/>
  <c r="L132" i="1" s="1"/>
  <c r="K131" i="1"/>
  <c r="J131" i="1"/>
  <c r="L131" i="1" s="1"/>
  <c r="K130" i="1"/>
  <c r="J130" i="1"/>
  <c r="L130" i="1" s="1"/>
  <c r="K129" i="1"/>
  <c r="J129" i="1"/>
  <c r="L129" i="1" s="1"/>
  <c r="K128" i="1"/>
  <c r="J128" i="1"/>
  <c r="L128" i="1" s="1"/>
  <c r="K127" i="1"/>
  <c r="J127" i="1"/>
  <c r="F97" i="1"/>
  <c r="G97" i="1"/>
  <c r="I112" i="1"/>
  <c r="H112" i="1"/>
  <c r="G112" i="1"/>
  <c r="F112" i="1"/>
  <c r="E112" i="1"/>
  <c r="C112" i="1"/>
  <c r="K111" i="1"/>
  <c r="J111" i="1"/>
  <c r="L111" i="1" s="1"/>
  <c r="K110" i="1"/>
  <c r="J110" i="1"/>
  <c r="L110" i="1" s="1"/>
  <c r="K109" i="1"/>
  <c r="J109" i="1"/>
  <c r="L109" i="1" s="1"/>
  <c r="K108" i="1"/>
  <c r="J108" i="1"/>
  <c r="L108" i="1" s="1"/>
  <c r="K107" i="1"/>
  <c r="J107" i="1"/>
  <c r="L107" i="1" s="1"/>
  <c r="K106" i="1"/>
  <c r="J106" i="1"/>
  <c r="L106" i="1" s="1"/>
  <c r="K105" i="1"/>
  <c r="J105" i="1"/>
  <c r="L105" i="1" s="1"/>
  <c r="K104" i="1"/>
  <c r="J104" i="1"/>
  <c r="L104" i="1" s="1"/>
  <c r="K100" i="1"/>
  <c r="I97" i="1"/>
  <c r="H97" i="1"/>
  <c r="E97" i="1"/>
  <c r="K96" i="1"/>
  <c r="J96" i="1"/>
  <c r="K95" i="1"/>
  <c r="J95" i="1"/>
  <c r="L95" i="1" s="1"/>
  <c r="K94" i="1"/>
  <c r="J94" i="1"/>
  <c r="L94" i="1" s="1"/>
  <c r="K93" i="1"/>
  <c r="J93" i="1"/>
  <c r="L93" i="1" s="1"/>
  <c r="K92" i="1"/>
  <c r="J92" i="1"/>
  <c r="L92" i="1" s="1"/>
  <c r="K91" i="1"/>
  <c r="J91" i="1"/>
  <c r="L91" i="1" s="1"/>
  <c r="K90" i="1"/>
  <c r="J90" i="1"/>
  <c r="L90" i="1" s="1"/>
  <c r="K89" i="1"/>
  <c r="J89" i="1"/>
  <c r="L89" i="1" s="1"/>
  <c r="K88" i="1"/>
  <c r="J88" i="1"/>
  <c r="L88" i="1" s="1"/>
  <c r="K87" i="1"/>
  <c r="J87" i="1"/>
  <c r="L87" i="1" s="1"/>
  <c r="K86" i="1"/>
  <c r="J86" i="1"/>
  <c r="L86" i="1" s="1"/>
  <c r="K85" i="1"/>
  <c r="J85" i="1"/>
  <c r="L85" i="1" s="1"/>
  <c r="K84" i="1"/>
  <c r="J84" i="1"/>
  <c r="L84" i="1" s="1"/>
  <c r="K83" i="1"/>
  <c r="J83" i="1"/>
  <c r="L83" i="1" s="1"/>
  <c r="K82" i="1"/>
  <c r="J82" i="1"/>
  <c r="L82" i="1" s="1"/>
  <c r="K81" i="1"/>
  <c r="J81" i="1"/>
  <c r="L81" i="1" s="1"/>
  <c r="K80" i="1"/>
  <c r="J80" i="1"/>
  <c r="L80" i="1" s="1"/>
  <c r="K79" i="1"/>
  <c r="J79" i="1"/>
  <c r="L79" i="1" s="1"/>
  <c r="K78" i="1"/>
  <c r="J78" i="1"/>
  <c r="L78" i="1" s="1"/>
  <c r="K77" i="1"/>
  <c r="J77" i="1"/>
  <c r="L77" i="1" s="1"/>
  <c r="K76" i="1"/>
  <c r="J76" i="1"/>
  <c r="L76" i="1" s="1"/>
  <c r="K75" i="1"/>
  <c r="J75" i="1"/>
  <c r="L75" i="1" s="1"/>
  <c r="K74" i="1"/>
  <c r="J74" i="1"/>
  <c r="L74" i="1" s="1"/>
  <c r="K73" i="1"/>
  <c r="J73" i="1"/>
  <c r="L73" i="1" s="1"/>
  <c r="K72" i="1"/>
  <c r="J72" i="1"/>
  <c r="L72" i="1" s="1"/>
  <c r="K71" i="1"/>
  <c r="J71" i="1"/>
  <c r="L71" i="1" s="1"/>
  <c r="K27" i="1"/>
  <c r="D44" i="1"/>
  <c r="J44" i="1"/>
  <c r="L44" i="1" s="1"/>
  <c r="K44" i="1"/>
  <c r="B35" i="1"/>
  <c r="K49" i="1"/>
  <c r="J49" i="1"/>
  <c r="L49" i="1" s="1"/>
  <c r="D45" i="1"/>
  <c r="D46" i="1"/>
  <c r="D47" i="1"/>
  <c r="D48" i="1"/>
  <c r="D49" i="1"/>
  <c r="K11" i="1"/>
  <c r="K12" i="1"/>
  <c r="K13" i="1"/>
  <c r="K14" i="1"/>
  <c r="K15" i="1"/>
  <c r="K16" i="1"/>
  <c r="K17" i="1"/>
  <c r="K18" i="1"/>
  <c r="K19" i="1"/>
  <c r="K20" i="1"/>
  <c r="K21" i="1"/>
  <c r="K22" i="1"/>
  <c r="K23" i="1"/>
  <c r="K24" i="1"/>
  <c r="K25" i="1"/>
  <c r="K26" i="1"/>
  <c r="K28" i="1"/>
  <c r="K29" i="1"/>
  <c r="K30" i="1"/>
  <c r="K31" i="1"/>
  <c r="K32" i="1"/>
  <c r="K33" i="1"/>
  <c r="K34" i="1"/>
  <c r="J11" i="1"/>
  <c r="L11" i="1" s="1"/>
  <c r="J12" i="1"/>
  <c r="L12" i="1" s="1"/>
  <c r="J13" i="1"/>
  <c r="L13" i="1" s="1"/>
  <c r="J14" i="1"/>
  <c r="L14" i="1" s="1"/>
  <c r="J15" i="1"/>
  <c r="L15" i="1" s="1"/>
  <c r="J16" i="1"/>
  <c r="L16" i="1" s="1"/>
  <c r="J17" i="1"/>
  <c r="L17" i="1" s="1"/>
  <c r="J18" i="1"/>
  <c r="L18" i="1" s="1"/>
  <c r="J19" i="1"/>
  <c r="L19" i="1" s="1"/>
  <c r="J20" i="1"/>
  <c r="L20" i="1" s="1"/>
  <c r="J21" i="1"/>
  <c r="L21" i="1" s="1"/>
  <c r="J22" i="1"/>
  <c r="L22"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0" i="1"/>
  <c r="D11" i="1"/>
  <c r="D12" i="1"/>
  <c r="D13" i="1"/>
  <c r="D14" i="1"/>
  <c r="D15" i="1"/>
  <c r="D16" i="1"/>
  <c r="D17" i="1"/>
  <c r="D18" i="1"/>
  <c r="D19" i="1"/>
  <c r="D20" i="1"/>
  <c r="D21" i="1"/>
  <c r="D22" i="1"/>
  <c r="D23" i="1"/>
  <c r="D24" i="1"/>
  <c r="D25" i="1"/>
  <c r="D26" i="1"/>
  <c r="D27" i="1"/>
  <c r="D28" i="1"/>
  <c r="D29" i="1"/>
  <c r="D30" i="1"/>
  <c r="D10" i="1"/>
  <c r="K48" i="1"/>
  <c r="J48" i="1"/>
  <c r="L48" i="1" s="1"/>
  <c r="K269" i="1" l="1"/>
  <c r="K328" i="1"/>
  <c r="K343" i="1"/>
  <c r="M25" i="1"/>
  <c r="K284" i="1"/>
  <c r="M12" i="1"/>
  <c r="D73" i="1" s="1"/>
  <c r="M73" i="1" s="1"/>
  <c r="B129" i="1" s="1"/>
  <c r="D129" i="1" s="1"/>
  <c r="M129" i="1" s="1"/>
  <c r="M11" i="1"/>
  <c r="D72" i="1" s="1"/>
  <c r="M72" i="1" s="1"/>
  <c r="B128" i="1" s="1"/>
  <c r="D128" i="1" s="1"/>
  <c r="M128" i="1" s="1"/>
  <c r="B185" i="1" s="1"/>
  <c r="J328" i="1"/>
  <c r="K344" i="1"/>
  <c r="L343" i="1"/>
  <c r="J343" i="1"/>
  <c r="L302" i="1"/>
  <c r="L328" i="1" s="1"/>
  <c r="J269" i="1"/>
  <c r="L284" i="1"/>
  <c r="K285" i="1"/>
  <c r="J284" i="1"/>
  <c r="L243" i="1"/>
  <c r="L269" i="1" s="1"/>
  <c r="J210" i="1"/>
  <c r="K210" i="1"/>
  <c r="K225" i="1"/>
  <c r="J225" i="1"/>
  <c r="L225" i="1"/>
  <c r="K226" i="1"/>
  <c r="L184" i="1"/>
  <c r="L210" i="1" s="1"/>
  <c r="L96" i="1"/>
  <c r="L97" i="1" s="1"/>
  <c r="J153" i="1"/>
  <c r="L152" i="1"/>
  <c r="M13" i="1"/>
  <c r="D74" i="1" s="1"/>
  <c r="M74" i="1" s="1"/>
  <c r="B130" i="1" s="1"/>
  <c r="D130" i="1" s="1"/>
  <c r="M130" i="1" s="1"/>
  <c r="L168" i="1"/>
  <c r="K153" i="1"/>
  <c r="M14" i="1"/>
  <c r="D75" i="1" s="1"/>
  <c r="M75" i="1" s="1"/>
  <c r="B131" i="1" s="1"/>
  <c r="D131" i="1" s="1"/>
  <c r="M131" i="1" s="1"/>
  <c r="K112" i="1"/>
  <c r="K168" i="1"/>
  <c r="F153" i="1"/>
  <c r="J168" i="1"/>
  <c r="L127" i="1"/>
  <c r="J97" i="1"/>
  <c r="K97" i="1"/>
  <c r="L112" i="1"/>
  <c r="J112" i="1"/>
  <c r="M49" i="1"/>
  <c r="D110" i="1" s="1"/>
  <c r="M110" i="1" s="1"/>
  <c r="B166" i="1" s="1"/>
  <c r="M21" i="1"/>
  <c r="D82" i="1" s="1"/>
  <c r="M82" i="1" s="1"/>
  <c r="B138" i="1" s="1"/>
  <c r="D138" i="1" s="1"/>
  <c r="M138" i="1" s="1"/>
  <c r="M23" i="1"/>
  <c r="D84" i="1" s="1"/>
  <c r="M84" i="1" s="1"/>
  <c r="B140" i="1" s="1"/>
  <c r="D140" i="1" s="1"/>
  <c r="M140" i="1" s="1"/>
  <c r="M26" i="1"/>
  <c r="D87" i="1" s="1"/>
  <c r="M87" i="1" s="1"/>
  <c r="B143" i="1" s="1"/>
  <c r="D143" i="1" s="1"/>
  <c r="M143" i="1" s="1"/>
  <c r="M24" i="1"/>
  <c r="D85" i="1" s="1"/>
  <c r="M85" i="1" s="1"/>
  <c r="M16" i="1"/>
  <c r="D77" i="1" s="1"/>
  <c r="M77" i="1" s="1"/>
  <c r="B133" i="1" s="1"/>
  <c r="D133" i="1" s="1"/>
  <c r="M133" i="1" s="1"/>
  <c r="M27" i="1"/>
  <c r="D88" i="1" s="1"/>
  <c r="M88" i="1" s="1"/>
  <c r="B144" i="1" s="1"/>
  <c r="D144" i="1" s="1"/>
  <c r="M144" i="1" s="1"/>
  <c r="M29" i="1"/>
  <c r="D90" i="1" s="1"/>
  <c r="M90" i="1" s="1"/>
  <c r="B146" i="1" s="1"/>
  <c r="M146" i="1" s="1"/>
  <c r="M30" i="1"/>
  <c r="D91" i="1" s="1"/>
  <c r="M91" i="1" s="1"/>
  <c r="B147" i="1" s="1"/>
  <c r="D147" i="1" s="1"/>
  <c r="M147" i="1" s="1"/>
  <c r="M28" i="1"/>
  <c r="D89" i="1" s="1"/>
  <c r="M89" i="1" s="1"/>
  <c r="B145" i="1" s="1"/>
  <c r="D145" i="1" s="1"/>
  <c r="M145" i="1" s="1"/>
  <c r="D86" i="1"/>
  <c r="M86" i="1" s="1"/>
  <c r="M22" i="1"/>
  <c r="D83" i="1" s="1"/>
  <c r="M83" i="1" s="1"/>
  <c r="B139" i="1" s="1"/>
  <c r="D139" i="1" s="1"/>
  <c r="M139" i="1" s="1"/>
  <c r="M17" i="1"/>
  <c r="D78" i="1" s="1"/>
  <c r="M78" i="1" s="1"/>
  <c r="B134" i="1" s="1"/>
  <c r="D134" i="1" s="1"/>
  <c r="M134" i="1" s="1"/>
  <c r="M20" i="1"/>
  <c r="D81" i="1" s="1"/>
  <c r="M81" i="1" s="1"/>
  <c r="B137" i="1" s="1"/>
  <c r="D137" i="1" s="1"/>
  <c r="M137" i="1" s="1"/>
  <c r="M19" i="1"/>
  <c r="D80" i="1" s="1"/>
  <c r="M80" i="1" s="1"/>
  <c r="B136" i="1" s="1"/>
  <c r="D136" i="1" s="1"/>
  <c r="M136" i="1" s="1"/>
  <c r="M48" i="1"/>
  <c r="D109" i="1" s="1"/>
  <c r="M109" i="1" s="1"/>
  <c r="B165" i="1" s="1"/>
  <c r="M15" i="1"/>
  <c r="D76" i="1" s="1"/>
  <c r="M76" i="1" s="1"/>
  <c r="B132" i="1" s="1"/>
  <c r="D132" i="1" s="1"/>
  <c r="M132" i="1" s="1"/>
  <c r="M44" i="1"/>
  <c r="D105" i="1" s="1"/>
  <c r="M105" i="1" s="1"/>
  <c r="M18" i="1"/>
  <c r="D79" i="1" s="1"/>
  <c r="M79" i="1" s="1"/>
  <c r="B135" i="1" s="1"/>
  <c r="D135" i="1" s="1"/>
  <c r="M135" i="1" s="1"/>
  <c r="D44" i="7"/>
  <c r="E44" i="7"/>
  <c r="F44" i="7"/>
  <c r="G44" i="7"/>
  <c r="C44" i="7"/>
  <c r="D32" i="7"/>
  <c r="E32" i="7"/>
  <c r="F32" i="7"/>
  <c r="G32" i="7"/>
  <c r="C3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4" i="7"/>
  <c r="G35" i="7"/>
  <c r="G36" i="7"/>
  <c r="G37" i="7"/>
  <c r="G38" i="7"/>
  <c r="G39" i="7"/>
  <c r="G40" i="7"/>
  <c r="G41" i="7"/>
  <c r="G42" i="7"/>
  <c r="G43" i="7"/>
  <c r="G2" i="7"/>
  <c r="B142" i="1" l="1"/>
  <c r="D142" i="1" s="1"/>
  <c r="M142" i="1" s="1"/>
  <c r="B199" i="1" s="1"/>
  <c r="D199" i="1" s="1"/>
  <c r="M199" i="1" s="1"/>
  <c r="B258" i="1" s="1"/>
  <c r="D258" i="1" s="1"/>
  <c r="M258" i="1" s="1"/>
  <c r="B317" i="1" s="1"/>
  <c r="D317" i="1" s="1"/>
  <c r="M317" i="1" s="1"/>
  <c r="K169" i="1"/>
  <c r="B141" i="1"/>
  <c r="D141" i="1" s="1"/>
  <c r="M141" i="1" s="1"/>
  <c r="B198" i="1" s="1"/>
  <c r="D198" i="1" s="1"/>
  <c r="M198" i="1" s="1"/>
  <c r="B257" i="1" s="1"/>
  <c r="D257" i="1" s="1"/>
  <c r="M257" i="1" s="1"/>
  <c r="B316" i="1" s="1"/>
  <c r="D316" i="1" s="1"/>
  <c r="M316" i="1" s="1"/>
  <c r="B187" i="1"/>
  <c r="D187" i="1" s="1"/>
  <c r="M187" i="1" s="1"/>
  <c r="B246" i="1" s="1"/>
  <c r="D246" i="1" s="1"/>
  <c r="M246" i="1" s="1"/>
  <c r="B305" i="1" s="1"/>
  <c r="D305" i="1" s="1"/>
  <c r="M305" i="1" s="1"/>
  <c r="B204" i="1"/>
  <c r="B203" i="1"/>
  <c r="D203" i="1" s="1"/>
  <c r="M203" i="1" s="1"/>
  <c r="B262" i="1" s="1"/>
  <c r="D262" i="1" s="1"/>
  <c r="M262" i="1" s="1"/>
  <c r="B321" i="1" s="1"/>
  <c r="D321" i="1" s="1"/>
  <c r="M321" i="1" s="1"/>
  <c r="B197" i="1"/>
  <c r="D197" i="1" s="1"/>
  <c r="M197" i="1" s="1"/>
  <c r="B256" i="1" s="1"/>
  <c r="D256" i="1" s="1"/>
  <c r="M256" i="1" s="1"/>
  <c r="B315" i="1" s="1"/>
  <c r="D315" i="1" s="1"/>
  <c r="M315" i="1" s="1"/>
  <c r="B202" i="1"/>
  <c r="D202" i="1" s="1"/>
  <c r="M202" i="1" s="1"/>
  <c r="B261" i="1" s="1"/>
  <c r="D261" i="1" s="1"/>
  <c r="M261" i="1" s="1"/>
  <c r="B320" i="1" s="1"/>
  <c r="D320" i="1" s="1"/>
  <c r="M320" i="1" s="1"/>
  <c r="B189" i="1"/>
  <c r="D189" i="1" s="1"/>
  <c r="M189" i="1" s="1"/>
  <c r="B248" i="1" s="1"/>
  <c r="D248" i="1" s="1"/>
  <c r="M248" i="1" s="1"/>
  <c r="B307" i="1" s="1"/>
  <c r="D307" i="1" s="1"/>
  <c r="M307" i="1" s="1"/>
  <c r="B196" i="1"/>
  <c r="D196" i="1" s="1"/>
  <c r="M196" i="1" s="1"/>
  <c r="B255" i="1" s="1"/>
  <c r="D255" i="1" s="1"/>
  <c r="M255" i="1" s="1"/>
  <c r="B314" i="1" s="1"/>
  <c r="D314" i="1" s="1"/>
  <c r="M314" i="1" s="1"/>
  <c r="B190" i="1"/>
  <c r="D190" i="1" s="1"/>
  <c r="M190" i="1" s="1"/>
  <c r="B249" i="1" s="1"/>
  <c r="D249" i="1" s="1"/>
  <c r="M249" i="1" s="1"/>
  <c r="B308" i="1" s="1"/>
  <c r="D308" i="1" s="1"/>
  <c r="M308" i="1" s="1"/>
  <c r="B193" i="1"/>
  <c r="D193" i="1" s="1"/>
  <c r="M193" i="1" s="1"/>
  <c r="B252" i="1" s="1"/>
  <c r="D252" i="1" s="1"/>
  <c r="M252" i="1" s="1"/>
  <c r="B311" i="1" s="1"/>
  <c r="D311" i="1" s="1"/>
  <c r="M311" i="1" s="1"/>
  <c r="B188" i="1"/>
  <c r="D188" i="1" s="1"/>
  <c r="M188" i="1" s="1"/>
  <c r="B247" i="1" s="1"/>
  <c r="D247" i="1" s="1"/>
  <c r="M247" i="1" s="1"/>
  <c r="B306" i="1" s="1"/>
  <c r="D306" i="1" s="1"/>
  <c r="M306" i="1" s="1"/>
  <c r="B201" i="1"/>
  <c r="D201" i="1" s="1"/>
  <c r="M201" i="1" s="1"/>
  <c r="B260" i="1" s="1"/>
  <c r="D260" i="1" s="1"/>
  <c r="M260" i="1" s="1"/>
  <c r="B319" i="1" s="1"/>
  <c r="D319" i="1" s="1"/>
  <c r="M319" i="1" s="1"/>
  <c r="B200" i="1"/>
  <c r="D200" i="1" s="1"/>
  <c r="M200" i="1" s="1"/>
  <c r="B259" i="1" s="1"/>
  <c r="D259" i="1" s="1"/>
  <c r="M259" i="1" s="1"/>
  <c r="B318" i="1" s="1"/>
  <c r="D318" i="1" s="1"/>
  <c r="M318" i="1" s="1"/>
  <c r="B195" i="1"/>
  <c r="D195" i="1" s="1"/>
  <c r="M195" i="1" s="1"/>
  <c r="B254" i="1" s="1"/>
  <c r="D254" i="1" s="1"/>
  <c r="M254" i="1" s="1"/>
  <c r="B313" i="1" s="1"/>
  <c r="D313" i="1" s="1"/>
  <c r="M313" i="1" s="1"/>
  <c r="D185" i="1"/>
  <c r="M185" i="1" s="1"/>
  <c r="B244" i="1" s="1"/>
  <c r="D244" i="1" s="1"/>
  <c r="M244" i="1" s="1"/>
  <c r="B303" i="1" s="1"/>
  <c r="D303" i="1" s="1"/>
  <c r="M303" i="1" s="1"/>
  <c r="B186" i="1"/>
  <c r="D186" i="1" s="1"/>
  <c r="M186" i="1" s="1"/>
  <c r="B245" i="1" s="1"/>
  <c r="D245" i="1" s="1"/>
  <c r="M245" i="1" s="1"/>
  <c r="B304" i="1" s="1"/>
  <c r="D304" i="1" s="1"/>
  <c r="M304" i="1" s="1"/>
  <c r="B192" i="1"/>
  <c r="D192" i="1" s="1"/>
  <c r="M192" i="1" s="1"/>
  <c r="B251" i="1" s="1"/>
  <c r="D251" i="1" s="1"/>
  <c r="M251" i="1" s="1"/>
  <c r="B310" i="1" s="1"/>
  <c r="D310" i="1" s="1"/>
  <c r="M310" i="1" s="1"/>
  <c r="B194" i="1"/>
  <c r="D194" i="1" s="1"/>
  <c r="M194" i="1" s="1"/>
  <c r="B253" i="1" s="1"/>
  <c r="D253" i="1" s="1"/>
  <c r="M253" i="1" s="1"/>
  <c r="B312" i="1" s="1"/>
  <c r="D312" i="1" s="1"/>
  <c r="M312" i="1" s="1"/>
  <c r="B191" i="1"/>
  <c r="D191" i="1" s="1"/>
  <c r="M191" i="1" s="1"/>
  <c r="B250" i="1" s="1"/>
  <c r="D250" i="1" s="1"/>
  <c r="M250" i="1" s="1"/>
  <c r="B309" i="1" s="1"/>
  <c r="D309" i="1" s="1"/>
  <c r="M309" i="1" s="1"/>
  <c r="K345" i="1"/>
  <c r="K286" i="1"/>
  <c r="D166" i="1"/>
  <c r="M166" i="1" s="1"/>
  <c r="B161" i="1"/>
  <c r="D161" i="1" s="1"/>
  <c r="M161" i="1" s="1"/>
  <c r="B218" i="1" s="1"/>
  <c r="K227" i="1"/>
  <c r="K113" i="1"/>
  <c r="L153" i="1"/>
  <c r="K170" i="1" s="1"/>
  <c r="K114" i="1"/>
  <c r="B223" i="1" l="1"/>
  <c r="K35" i="1" l="1"/>
  <c r="D50" i="1" l="1"/>
  <c r="D43" i="1"/>
  <c r="J45" i="1"/>
  <c r="L45" i="1" s="1"/>
  <c r="J46" i="1"/>
  <c r="L46" i="1" s="1"/>
  <c r="J47" i="1"/>
  <c r="L47" i="1" s="1"/>
  <c r="J50" i="1"/>
  <c r="L50" i="1" s="1"/>
  <c r="J43" i="1"/>
  <c r="L43" i="1" s="1"/>
  <c r="E51" i="1"/>
  <c r="J35" i="1"/>
  <c r="L35" i="1" s="1"/>
  <c r="L10" i="1"/>
  <c r="H36" i="1"/>
  <c r="L51" i="1" l="1"/>
  <c r="L36" i="1"/>
  <c r="J36" i="1"/>
  <c r="J51" i="1"/>
  <c r="H51" i="1" l="1"/>
  <c r="F51" i="1"/>
  <c r="K50" i="1" l="1"/>
  <c r="M50" i="1" s="1"/>
  <c r="D111" i="1" s="1"/>
  <c r="M111" i="1" s="1"/>
  <c r="B167" i="1" s="1"/>
  <c r="K45" i="1"/>
  <c r="M45" i="1" s="1"/>
  <c r="D106" i="1" s="1"/>
  <c r="M106" i="1" s="1"/>
  <c r="K46" i="1"/>
  <c r="M46" i="1" s="1"/>
  <c r="D107" i="1" s="1"/>
  <c r="M107" i="1" s="1"/>
  <c r="B163" i="1" s="1"/>
  <c r="D163" i="1" s="1"/>
  <c r="M163" i="1" s="1"/>
  <c r="K47" i="1"/>
  <c r="M47" i="1" s="1"/>
  <c r="K43" i="1"/>
  <c r="M43" i="1" s="1"/>
  <c r="D104" i="1" s="1"/>
  <c r="M104" i="1" s="1"/>
  <c r="B160" i="1" s="1"/>
  <c r="D160" i="1" s="1"/>
  <c r="M160" i="1" s="1"/>
  <c r="B217" i="1" s="1"/>
  <c r="D217" i="1" s="1"/>
  <c r="M217" i="1" s="1"/>
  <c r="B276" i="1" s="1"/>
  <c r="D276" i="1" s="1"/>
  <c r="I51" i="1"/>
  <c r="K10" i="1"/>
  <c r="I36" i="1"/>
  <c r="F36" i="1"/>
  <c r="G51" i="1"/>
  <c r="G36" i="1"/>
  <c r="D32" i="1"/>
  <c r="M32" i="1" s="1"/>
  <c r="D93" i="1" s="1"/>
  <c r="M93" i="1" s="1"/>
  <c r="B149" i="1" s="1"/>
  <c r="D149" i="1" s="1"/>
  <c r="M149" i="1" s="1"/>
  <c r="D31" i="1"/>
  <c r="M31" i="1" s="1"/>
  <c r="D92" i="1" s="1"/>
  <c r="M92" i="1" s="1"/>
  <c r="B148" i="1" s="1"/>
  <c r="D148" i="1" s="1"/>
  <c r="M148" i="1" s="1"/>
  <c r="B205" i="1" s="1"/>
  <c r="D33" i="1"/>
  <c r="M33" i="1" s="1"/>
  <c r="D94" i="1" s="1"/>
  <c r="M94" i="1" s="1"/>
  <c r="B150" i="1" s="1"/>
  <c r="D150" i="1" s="1"/>
  <c r="M150" i="1" s="1"/>
  <c r="B207" i="1" s="1"/>
  <c r="D34" i="1"/>
  <c r="M34" i="1" s="1"/>
  <c r="D95" i="1" s="1"/>
  <c r="M95" i="1" s="1"/>
  <c r="B151" i="1" s="1"/>
  <c r="D151" i="1" s="1"/>
  <c r="M151" i="1" s="1"/>
  <c r="B208" i="1" s="1"/>
  <c r="D35" i="1"/>
  <c r="M35" i="1" s="1"/>
  <c r="D96" i="1" s="1"/>
  <c r="M96" i="1" s="1"/>
  <c r="E36" i="1"/>
  <c r="B51" i="1"/>
  <c r="M10" i="1" l="1"/>
  <c r="K36" i="1"/>
  <c r="M276" i="1"/>
  <c r="D205" i="1"/>
  <c r="M205" i="1" s="1"/>
  <c r="B264" i="1" s="1"/>
  <c r="D264" i="1" s="1"/>
  <c r="M264" i="1" s="1"/>
  <c r="B323" i="1" s="1"/>
  <c r="D323" i="1" s="1"/>
  <c r="M323" i="1" s="1"/>
  <c r="B206" i="1"/>
  <c r="D206" i="1" s="1"/>
  <c r="M206" i="1" s="1"/>
  <c r="B265" i="1" s="1"/>
  <c r="D265" i="1" s="1"/>
  <c r="M265" i="1" s="1"/>
  <c r="B324" i="1" s="1"/>
  <c r="D324" i="1" s="1"/>
  <c r="M324" i="1" s="1"/>
  <c r="B220" i="1"/>
  <c r="D207" i="1"/>
  <c r="M207" i="1" s="1"/>
  <c r="B266" i="1" s="1"/>
  <c r="D204" i="1"/>
  <c r="D167" i="1"/>
  <c r="M167" i="1" s="1"/>
  <c r="B162" i="1"/>
  <c r="D162" i="1" s="1"/>
  <c r="M162" i="1" s="1"/>
  <c r="B219" i="1" s="1"/>
  <c r="D219" i="1" s="1"/>
  <c r="M219" i="1" s="1"/>
  <c r="B278" i="1" s="1"/>
  <c r="D71" i="1"/>
  <c r="B97" i="1"/>
  <c r="B152" i="1"/>
  <c r="D152" i="1" s="1"/>
  <c r="M152" i="1" s="1"/>
  <c r="B209" i="1" s="1"/>
  <c r="D165" i="1"/>
  <c r="D108" i="1"/>
  <c r="B112" i="1"/>
  <c r="M51" i="1"/>
  <c r="D36" i="1"/>
  <c r="C51" i="1"/>
  <c r="D51" i="1"/>
  <c r="K51" i="1"/>
  <c r="C36" i="1"/>
  <c r="B36" i="1"/>
  <c r="D278" i="1" l="1"/>
  <c r="M278" i="1" s="1"/>
  <c r="B337" i="1" s="1"/>
  <c r="D337" i="1" s="1"/>
  <c r="M337" i="1" s="1"/>
  <c r="B335" i="1"/>
  <c r="D335" i="1" s="1"/>
  <c r="D223" i="1"/>
  <c r="M223" i="1" s="1"/>
  <c r="B282" i="1" s="1"/>
  <c r="D282" i="1" s="1"/>
  <c r="M282" i="1" s="1"/>
  <c r="B341" i="1" s="1"/>
  <c r="D341" i="1" s="1"/>
  <c r="M341" i="1" s="1"/>
  <c r="B224" i="1"/>
  <c r="M204" i="1"/>
  <c r="B263" i="1" s="1"/>
  <c r="D263" i="1" s="1"/>
  <c r="M263" i="1" s="1"/>
  <c r="B322" i="1" s="1"/>
  <c r="D322" i="1" s="1"/>
  <c r="M322" i="1" s="1"/>
  <c r="D218" i="1"/>
  <c r="M165" i="1"/>
  <c r="M71" i="1"/>
  <c r="D97" i="1"/>
  <c r="M108" i="1"/>
  <c r="D112" i="1"/>
  <c r="K53" i="1"/>
  <c r="K52" i="1"/>
  <c r="B222" i="1" l="1"/>
  <c r="D222" i="1" s="1"/>
  <c r="M222" i="1" s="1"/>
  <c r="B281" i="1" s="1"/>
  <c r="D281" i="1" s="1"/>
  <c r="M281" i="1" s="1"/>
  <c r="B340" i="1" s="1"/>
  <c r="M335" i="1"/>
  <c r="M218" i="1"/>
  <c r="B277" i="1" s="1"/>
  <c r="D208" i="1"/>
  <c r="M112" i="1"/>
  <c r="B164" i="1"/>
  <c r="B127" i="1"/>
  <c r="M97" i="1"/>
  <c r="M36" i="1"/>
  <c r="D340" i="1" l="1"/>
  <c r="M340" i="1" s="1"/>
  <c r="D277" i="1"/>
  <c r="M208" i="1"/>
  <c r="B267" i="1" s="1"/>
  <c r="D164" i="1"/>
  <c r="B168" i="1"/>
  <c r="B153" i="1"/>
  <c r="D127" i="1"/>
  <c r="M277" i="1" l="1"/>
  <c r="M164" i="1"/>
  <c r="B221" i="1" s="1"/>
  <c r="D221" i="1" s="1"/>
  <c r="M221" i="1" s="1"/>
  <c r="B280" i="1" s="1"/>
  <c r="D280" i="1" s="1"/>
  <c r="M280" i="1" s="1"/>
  <c r="B339" i="1" s="1"/>
  <c r="D339" i="1" s="1"/>
  <c r="M339" i="1" s="1"/>
  <c r="D168" i="1"/>
  <c r="D153" i="1"/>
  <c r="M127" i="1"/>
  <c r="B336" i="1" l="1"/>
  <c r="M153" i="1"/>
  <c r="B184" i="1"/>
  <c r="D184" i="1" s="1"/>
  <c r="M184" i="1" s="1"/>
  <c r="B243" i="1" s="1"/>
  <c r="D243" i="1" s="1"/>
  <c r="M243" i="1" s="1"/>
  <c r="B302" i="1" s="1"/>
  <c r="D220" i="1"/>
  <c r="M168" i="1"/>
  <c r="D336" i="1" l="1"/>
  <c r="D302" i="1"/>
  <c r="M220" i="1"/>
  <c r="B279" i="1" s="1"/>
  <c r="D209" i="1"/>
  <c r="B210" i="1"/>
  <c r="M336" i="1" l="1"/>
  <c r="D279" i="1"/>
  <c r="M302" i="1"/>
  <c r="M209" i="1"/>
  <c r="B268" i="1" s="1"/>
  <c r="D268" i="1" s="1"/>
  <c r="M268" i="1" s="1"/>
  <c r="B327" i="1" s="1"/>
  <c r="D327" i="1" s="1"/>
  <c r="M327" i="1" s="1"/>
  <c r="D210" i="1"/>
  <c r="D224" i="1"/>
  <c r="B225" i="1"/>
  <c r="M279" i="1" l="1"/>
  <c r="D266" i="1"/>
  <c r="M224" i="1"/>
  <c r="B283" i="1" s="1"/>
  <c r="D225" i="1"/>
  <c r="M210" i="1"/>
  <c r="D283" i="1" l="1"/>
  <c r="B284" i="1"/>
  <c r="B338" i="1"/>
  <c r="M266" i="1"/>
  <c r="B325" i="1" s="1"/>
  <c r="M225" i="1"/>
  <c r="D338" i="1" l="1"/>
  <c r="M283" i="1"/>
  <c r="D284" i="1"/>
  <c r="D325" i="1"/>
  <c r="D267" i="1"/>
  <c r="B269" i="1"/>
  <c r="B342" i="1" l="1"/>
  <c r="M284" i="1"/>
  <c r="M338" i="1"/>
  <c r="M325" i="1"/>
  <c r="M267" i="1"/>
  <c r="B326" i="1" s="1"/>
  <c r="D269" i="1"/>
  <c r="D342" i="1" l="1"/>
  <c r="B343" i="1"/>
  <c r="D326" i="1"/>
  <c r="B328" i="1"/>
  <c r="M269" i="1"/>
  <c r="K39" i="1"/>
  <c r="M342" i="1" l="1"/>
  <c r="M343" i="1" s="1"/>
  <c r="D343" i="1"/>
  <c r="M326" i="1"/>
  <c r="M328" i="1" s="1"/>
  <c r="D328" i="1"/>
</calcChain>
</file>

<file path=xl/sharedStrings.xml><?xml version="1.0" encoding="utf-8"?>
<sst xmlns="http://schemas.openxmlformats.org/spreadsheetml/2006/main" count="773" uniqueCount="113">
  <si>
    <t>FFY 2023</t>
  </si>
  <si>
    <t>FFY 2024</t>
  </si>
  <si>
    <t>FFY 2025</t>
  </si>
  <si>
    <t>CMAQ  PM 2.5</t>
  </si>
  <si>
    <t>NHPP - Bridge</t>
  </si>
  <si>
    <t>NRT</t>
  </si>
  <si>
    <t>RR/Hwy X-ing</t>
  </si>
  <si>
    <t>SPR RESEARCH</t>
  </si>
  <si>
    <t>TAP</t>
  </si>
  <si>
    <t>August Redistribution</t>
  </si>
  <si>
    <t>Total Core Funds</t>
  </si>
  <si>
    <t>Highway Infrastructure - COVID</t>
  </si>
  <si>
    <t>Highway Infrastructure - COVID - TMA</t>
  </si>
  <si>
    <t>Highway Infrastructure - ADHS</t>
  </si>
  <si>
    <t>Highway Infrastructure - Bridge</t>
  </si>
  <si>
    <t>Direct Federal</t>
  </si>
  <si>
    <t xml:space="preserve">The cumulative supplemental spending column will maintain a running balance of funds that are not used for the authorization of new projects, but are used to pay for existing projects that have cost overruns/underruns and other issues that affect the amount of funds available for new projects. </t>
  </si>
  <si>
    <t>Core funds are handled as a group when it comes to obligation authority (actual amount of money available to spend). Up to 50% of obligation authority can be moved around in the Core group.</t>
  </si>
  <si>
    <t>Carryover Balance</t>
  </si>
  <si>
    <t>Cumulative Supplementals 
YTD</t>
  </si>
  <si>
    <t>Obligation Authority</t>
  </si>
  <si>
    <t>-</t>
  </si>
  <si>
    <t>TOTAL Obligation Authority</t>
  </si>
  <si>
    <t>NHFP</t>
  </si>
  <si>
    <t>STBG - Off System Bridges</t>
  </si>
  <si>
    <t>NHPP Exempt</t>
  </si>
  <si>
    <t>Scheduled</t>
  </si>
  <si>
    <t>Converted</t>
  </si>
  <si>
    <r>
      <t>A.C. Conversions</t>
    </r>
    <r>
      <rPr>
        <b/>
        <vertAlign val="superscript"/>
        <sz val="8"/>
        <rFont val="Times New Roman"/>
        <family val="1"/>
      </rPr>
      <t>3</t>
    </r>
  </si>
  <si>
    <r>
      <rPr>
        <vertAlign val="superscript"/>
        <sz val="8"/>
        <rFont val="Times New Roman"/>
        <family val="1"/>
      </rPr>
      <t>3</t>
    </r>
    <r>
      <rPr>
        <sz val="8"/>
        <rFont val="Times New Roman"/>
        <family val="1"/>
      </rPr>
      <t xml:space="preserve"> AC PAYBACK is a sum of the large construction projects to be paid over multiple years. This column is for informational purposes only. </t>
    </r>
  </si>
  <si>
    <t>New Projects</t>
  </si>
  <si>
    <t>Obligated Funds</t>
  </si>
  <si>
    <r>
      <rPr>
        <vertAlign val="superscript"/>
        <sz val="8"/>
        <rFont val="Times New Roman"/>
        <family val="1"/>
      </rPr>
      <t>1</t>
    </r>
    <r>
      <rPr>
        <sz val="8"/>
        <rFont val="Times New Roman"/>
        <family val="1"/>
      </rPr>
      <t xml:space="preserve"> OTHER funds consist of Core Funds that were apportioned under previous Transportation Bills (such as IM, BR, SRTS, ENH, EB) and are considered "Carry-over" with FAST ACT.  Obligation Authority for these funds will come from the corresponding FAST ACT fund.</t>
    </r>
  </si>
  <si>
    <r>
      <rPr>
        <vertAlign val="superscript"/>
        <sz val="8"/>
        <rFont val="Times New Roman"/>
        <family val="1"/>
      </rPr>
      <t>2</t>
    </r>
    <r>
      <rPr>
        <sz val="8"/>
        <rFont val="Times New Roman"/>
        <family val="1"/>
      </rPr>
      <t xml:space="preserve">  Historically, the WVDOH has received additional funds, per year, by the way of Earmarks.  However with MAP-21, Earmarks have been eliminated.  Previously received Earmarks will be placed on projects as matching funds are available.  The amount of Earmarks scheduled will be dependent upon the available funds shown in the DEMO ID chart in Section 9 of the STIP.</t>
    </r>
  </si>
  <si>
    <r>
      <t>HSIP</t>
    </r>
    <r>
      <rPr>
        <vertAlign val="superscript"/>
        <sz val="8"/>
        <rFont val="Times New Roman"/>
        <family val="1"/>
      </rPr>
      <t>4</t>
    </r>
  </si>
  <si>
    <t>Remaining</t>
  </si>
  <si>
    <t>Available Funds</t>
  </si>
  <si>
    <t>Total Funds</t>
  </si>
  <si>
    <t>Scheduled Unobligated Projects</t>
  </si>
  <si>
    <t>NHPP</t>
  </si>
  <si>
    <t>Total Remaining Funds</t>
  </si>
  <si>
    <t>Total Obligations</t>
  </si>
  <si>
    <t>Remaining Scheduled Obligations</t>
  </si>
  <si>
    <t>FFY 2023 APPORTIONMENT</t>
  </si>
  <si>
    <t>SPR - STATEWIDE</t>
  </si>
  <si>
    <t>PL - METROPOLITAN</t>
  </si>
  <si>
    <t>FFY 2025 APPORTIONMENT</t>
  </si>
  <si>
    <t>NON-CORE FUNDS</t>
  </si>
  <si>
    <t>TOTAL Non-Core Funds</t>
  </si>
  <si>
    <t>Total Highway Program</t>
  </si>
  <si>
    <t>Highway Infrastructure (ANY+POP+TMA)</t>
  </si>
  <si>
    <t>Other-Fed Non-Core</t>
  </si>
  <si>
    <t>Total Obligated Funds</t>
  </si>
  <si>
    <t>TIGER Grants, along with other Discretionary Grants, have been included with Other-Fed Non-Core.</t>
  </si>
  <si>
    <r>
      <rPr>
        <vertAlign val="superscript"/>
        <sz val="8"/>
        <rFont val="Times New Roman"/>
        <family val="1"/>
      </rPr>
      <t>4</t>
    </r>
    <r>
      <rPr>
        <sz val="8"/>
        <rFont val="Times New Roman"/>
        <family val="1"/>
      </rPr>
      <t xml:space="preserve"> Includes HSIP-Penalty and High Risk Rural Road funds</t>
    </r>
  </si>
  <si>
    <t>Footnotes</t>
  </si>
  <si>
    <r>
      <t>CMAQ</t>
    </r>
    <r>
      <rPr>
        <vertAlign val="superscript"/>
        <sz val="8"/>
        <rFont val="Times New Roman"/>
        <family val="1"/>
      </rPr>
      <t>5</t>
    </r>
  </si>
  <si>
    <r>
      <rPr>
        <vertAlign val="superscript"/>
        <sz val="8"/>
        <rFont val="Times New Roman"/>
        <family val="1"/>
      </rPr>
      <t>5</t>
    </r>
    <r>
      <rPr>
        <sz val="8"/>
        <rFont val="Times New Roman"/>
        <family val="1"/>
      </rPr>
      <t xml:space="preserve"> 50% of CMAQ apportioned funds are transferred to STBG annually (CMAQ normal apportionment is $11.2 million). Therefore, STBG apportioned funds are increased by $5.5 million.</t>
    </r>
  </si>
  <si>
    <t>Highway Infrastructure - Off System Bridge</t>
  </si>
  <si>
    <t>STBG &lt;5K Population</t>
  </si>
  <si>
    <t>STBG 5-200K Population</t>
  </si>
  <si>
    <t>STBG - Flex</t>
  </si>
  <si>
    <t>STBG 50-200K Population</t>
  </si>
  <si>
    <t>CORE 
PROGRAM</t>
  </si>
  <si>
    <t>Federal Bill: Infrastructure Investment and Jobs Act (IIJA)</t>
  </si>
  <si>
    <t>Highway Infrastructure  &lt;5K Population</t>
  </si>
  <si>
    <t>TAP TMA</t>
  </si>
  <si>
    <t>Highway Infrastructure  TMA</t>
  </si>
  <si>
    <r>
      <t>CMAQ</t>
    </r>
    <r>
      <rPr>
        <vertAlign val="superscript"/>
        <sz val="9"/>
        <rFont val="Times New Roman"/>
        <family val="1"/>
      </rPr>
      <t>5</t>
    </r>
  </si>
  <si>
    <r>
      <t>HSIP</t>
    </r>
    <r>
      <rPr>
        <vertAlign val="superscript"/>
        <sz val="9"/>
        <rFont val="Times New Roman"/>
        <family val="1"/>
      </rPr>
      <t>4</t>
    </r>
  </si>
  <si>
    <r>
      <t>Other</t>
    </r>
    <r>
      <rPr>
        <vertAlign val="superscript"/>
        <sz val="9"/>
        <rFont val="Times New Roman"/>
        <family val="1"/>
      </rPr>
      <t>1</t>
    </r>
  </si>
  <si>
    <t>STBG 5-50K Population</t>
  </si>
  <si>
    <t>TAP - Flex</t>
  </si>
  <si>
    <t>TAP &lt;5K Population</t>
  </si>
  <si>
    <t>TAP 5-200K Population</t>
  </si>
  <si>
    <t>TAP 50-200K Population</t>
  </si>
  <si>
    <t>TAP 5-50K Population</t>
  </si>
  <si>
    <t>Carbon Reduction &lt;5K Population</t>
  </si>
  <si>
    <t>Carbon Reduction 5-50K Population</t>
  </si>
  <si>
    <t>Carbon Reduction 50-200K Population</t>
  </si>
  <si>
    <t>Carbon Reduction TMA</t>
  </si>
  <si>
    <t>Carbon Reduction - Flex</t>
  </si>
  <si>
    <r>
      <t>STBG TMA</t>
    </r>
    <r>
      <rPr>
        <vertAlign val="superscript"/>
        <sz val="9"/>
        <rFont val="Times New Roman"/>
        <family val="1"/>
      </rPr>
      <t>6</t>
    </r>
  </si>
  <si>
    <r>
      <rPr>
        <vertAlign val="superscript"/>
        <sz val="8"/>
        <rFont val="Times New Roman"/>
        <family val="1"/>
      </rPr>
      <t>6</t>
    </r>
    <r>
      <rPr>
        <sz val="8"/>
        <rFont val="Times New Roman"/>
        <family val="1"/>
      </rPr>
      <t xml:space="preserve"> STBG-TMA funds transferred to TTA for bus purchase. Apportioned funds reduced by $840,000.</t>
    </r>
  </si>
  <si>
    <t>CORE</t>
  </si>
  <si>
    <t>NON-CORE</t>
  </si>
  <si>
    <t>Federal Fund Program</t>
  </si>
  <si>
    <t>Total</t>
  </si>
  <si>
    <t>*All dollar amounts shown are in millions.</t>
  </si>
  <si>
    <r>
      <rPr>
        <vertAlign val="superscript"/>
        <sz val="8"/>
        <rFont val="Times New Roman"/>
        <family val="1"/>
      </rPr>
      <t>7</t>
    </r>
    <r>
      <rPr>
        <sz val="8"/>
        <rFont val="Times New Roman"/>
        <family val="1"/>
      </rPr>
      <t xml:space="preserve"> 100% of Carbon Reduction Program - Flex funds apportioned are transferred to STBG- Flex annually. Therefore, STBG - Flex apportioned funds are increased by $4.9 million.</t>
    </r>
  </si>
  <si>
    <t>STIP  -  2023-2028 Financial  Charts</t>
  </si>
  <si>
    <t>FFY 2026</t>
  </si>
  <si>
    <t>FFY 2027</t>
  </si>
  <si>
    <t>FFY 2028</t>
  </si>
  <si>
    <t>Protect</t>
  </si>
  <si>
    <t>NEVI</t>
  </si>
  <si>
    <t>STBG &gt;200K Population</t>
  </si>
  <si>
    <t>TAP &gt;200K Population</t>
  </si>
  <si>
    <t>Initial Projects</t>
  </si>
  <si>
    <r>
      <t>Other-Fed Core Funds</t>
    </r>
    <r>
      <rPr>
        <vertAlign val="superscript"/>
        <sz val="8"/>
        <rFont val="Times New Roman"/>
        <family val="1"/>
      </rPr>
      <t>1</t>
    </r>
  </si>
  <si>
    <t>Carbon Reduction &gt;200K Population</t>
  </si>
  <si>
    <t>FY 2024 APPORTIONMENT</t>
  </si>
  <si>
    <t>FFY 2026 APPORTIONMENT</t>
  </si>
  <si>
    <t>FFY 2027 Is Displayed For Informational Purposes Only</t>
  </si>
  <si>
    <t>FFY 2027 APPORTIONMENT</t>
  </si>
  <si>
    <t>FFY 2028 APPORTIONMENT</t>
  </si>
  <si>
    <t>*0.2 Discrepancy from rounding</t>
  </si>
  <si>
    <t xml:space="preserve"> </t>
  </si>
  <si>
    <t xml:space="preserve">SPR RESEARCH* </t>
  </si>
  <si>
    <t>*Discrepancy to rounding</t>
  </si>
  <si>
    <t>STBG - Flex** (See footnotes)</t>
  </si>
  <si>
    <t xml:space="preserve">** STBG-FLEX FY 2023 20.9 moved from remaining CMAQ (Footnotes), CRP FLEX, HSIP, &amp; PROT funds </t>
  </si>
  <si>
    <t>Other-Fed Non-Core (Including Awarded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</si>
</sst>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
  </numFmts>
  <fonts count="25" x14ac:knownFonts="1">
    <font>
      <sz val="11"/>
      <color theme="1"/>
      <name val="Calibri"/>
      <family val="2"/>
      <scheme val="minor"/>
    </font>
    <font>
      <sz val="6"/>
      <name val="Times New Roman"/>
      <family val="1"/>
    </font>
    <font>
      <sz val="7"/>
      <name val="Times New Roman"/>
      <family val="1"/>
    </font>
    <font>
      <b/>
      <i/>
      <sz val="12"/>
      <name val="Times New Roman"/>
      <family val="1"/>
    </font>
    <font>
      <b/>
      <sz val="7"/>
      <name val="Times New Roman"/>
      <family val="1"/>
    </font>
    <font>
      <b/>
      <sz val="10"/>
      <name val="Times New Roman"/>
      <family val="1"/>
    </font>
    <font>
      <sz val="8"/>
      <name val="Times New Roman"/>
      <family val="1"/>
    </font>
    <font>
      <b/>
      <sz val="8"/>
      <name val="Times New Roman"/>
      <family val="1"/>
    </font>
    <font>
      <vertAlign val="superscript"/>
      <sz val="8"/>
      <name val="Times New Roman"/>
      <family val="1"/>
    </font>
    <font>
      <sz val="8"/>
      <name val="Calibri"/>
      <family val="2"/>
      <scheme val="minor"/>
    </font>
    <font>
      <b/>
      <vertAlign val="superscript"/>
      <sz val="8"/>
      <name val="Times New Roman"/>
      <family val="1"/>
    </font>
    <font>
      <b/>
      <u/>
      <sz val="16"/>
      <name val="Times New Roman"/>
      <family val="1"/>
    </font>
    <font>
      <b/>
      <u/>
      <sz val="10"/>
      <name val="Times New Roman"/>
      <family val="1"/>
    </font>
    <font>
      <sz val="9"/>
      <name val="Times New Roman"/>
      <family val="1"/>
    </font>
    <font>
      <b/>
      <sz val="16"/>
      <name val="Times New Roman"/>
      <family val="1"/>
    </font>
    <font>
      <b/>
      <sz val="18"/>
      <name val="Times New Roman"/>
      <family val="1"/>
    </font>
    <font>
      <b/>
      <u/>
      <sz val="28"/>
      <name val="Times New Roman"/>
      <family val="1"/>
    </font>
    <font>
      <b/>
      <sz val="9"/>
      <name val="Times New Roman"/>
      <family val="1"/>
    </font>
    <font>
      <vertAlign val="superscript"/>
      <sz val="9"/>
      <name val="Times New Roman"/>
      <family val="1"/>
    </font>
    <font>
      <b/>
      <sz val="11"/>
      <color theme="1"/>
      <name val="Calibri"/>
      <family val="2"/>
      <scheme val="minor"/>
    </font>
    <font>
      <b/>
      <sz val="24"/>
      <color theme="1"/>
      <name val="Calibri"/>
      <family val="2"/>
      <scheme val="minor"/>
    </font>
    <font>
      <b/>
      <i/>
      <sz val="9"/>
      <name val="Times New Roman"/>
      <family val="1"/>
    </font>
    <font>
      <b/>
      <i/>
      <sz val="11"/>
      <color theme="1"/>
      <name val="Calibri"/>
      <family val="2"/>
      <scheme val="minor"/>
    </font>
    <font>
      <i/>
      <sz val="11"/>
      <color theme="1"/>
      <name val="Calibri"/>
      <family val="2"/>
      <scheme val="minor"/>
    </font>
    <font>
      <i/>
      <sz val="16"/>
      <name val="Times New Roman"/>
      <family val="1"/>
    </font>
  </fonts>
  <fills count="6">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63">
    <border>
      <left/>
      <right/>
      <top/>
      <bottom/>
      <diagonal/>
    </border>
    <border>
      <left/>
      <right/>
      <top/>
      <bottom style="medium">
        <color auto="1"/>
      </bottom>
      <diagonal/>
    </border>
    <border>
      <left/>
      <right style="medium">
        <color indexed="64"/>
      </right>
      <top style="double">
        <color indexed="64"/>
      </top>
      <bottom style="medium">
        <color indexed="64"/>
      </bottom>
      <diagonal/>
    </border>
    <border>
      <left style="medium">
        <color auto="1"/>
      </left>
      <right/>
      <top style="double">
        <color indexed="64"/>
      </top>
      <bottom style="medium">
        <color indexed="64"/>
      </bottom>
      <diagonal/>
    </border>
    <border>
      <left/>
      <right/>
      <top style="medium">
        <color indexed="64"/>
      </top>
      <bottom/>
      <diagonal/>
    </border>
    <border>
      <left/>
      <right/>
      <top style="double">
        <color auto="1"/>
      </top>
      <bottom style="medium">
        <color indexed="64"/>
      </bottom>
      <diagonal/>
    </border>
    <border>
      <left style="medium">
        <color auto="1"/>
      </left>
      <right style="medium">
        <color auto="1"/>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medium">
        <color auto="1"/>
      </right>
      <top style="double">
        <color indexed="64"/>
      </top>
      <bottom style="medium">
        <color indexed="64"/>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medium">
        <color indexed="64"/>
      </left>
      <right style="medium">
        <color auto="1"/>
      </right>
      <top style="thin">
        <color indexed="64"/>
      </top>
      <bottom style="thin">
        <color indexed="64"/>
      </bottom>
      <diagonal/>
    </border>
    <border>
      <left style="medium">
        <color auto="1"/>
      </left>
      <right style="thin">
        <color indexed="22"/>
      </right>
      <top style="medium">
        <color auto="1"/>
      </top>
      <bottom/>
      <diagonal/>
    </border>
    <border>
      <left style="thin">
        <color indexed="64"/>
      </left>
      <right/>
      <top style="thin">
        <color indexed="64"/>
      </top>
      <bottom style="thin">
        <color indexed="64"/>
      </bottom>
      <diagonal/>
    </border>
    <border>
      <left style="medium">
        <color auto="1"/>
      </left>
      <right/>
      <top style="medium">
        <color auto="1"/>
      </top>
      <bottom style="medium">
        <color indexed="64"/>
      </bottom>
      <diagonal/>
    </border>
    <border>
      <left style="thin">
        <color indexed="64"/>
      </left>
      <right style="thin">
        <color indexed="64"/>
      </right>
      <top/>
      <bottom style="thin">
        <color indexed="64"/>
      </bottom>
      <diagonal/>
    </border>
    <border>
      <left style="medium">
        <color auto="1"/>
      </left>
      <right style="medium">
        <color auto="1"/>
      </right>
      <top style="double">
        <color auto="1"/>
      </top>
      <bottom style="medium">
        <color indexed="64"/>
      </bottom>
      <diagonal/>
    </border>
    <border>
      <left style="thin">
        <color auto="1"/>
      </left>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double">
        <color auto="1"/>
      </left>
      <right style="double">
        <color auto="1"/>
      </right>
      <top style="medium">
        <color auto="1"/>
      </top>
      <bottom style="medium">
        <color indexed="64"/>
      </bottom>
      <diagonal/>
    </border>
    <border>
      <left/>
      <right style="medium">
        <color auto="1"/>
      </right>
      <top style="thin">
        <color indexed="64"/>
      </top>
      <bottom style="thin">
        <color indexed="64"/>
      </bottom>
      <diagonal/>
    </border>
    <border>
      <left style="double">
        <color auto="1"/>
      </left>
      <right style="double">
        <color auto="1"/>
      </right>
      <top style="medium">
        <color auto="1"/>
      </top>
      <bottom/>
      <diagonal/>
    </border>
    <border>
      <left style="double">
        <color auto="1"/>
      </left>
      <right style="double">
        <color auto="1"/>
      </right>
      <top style="thin">
        <color indexed="64"/>
      </top>
      <bottom style="thin">
        <color indexed="64"/>
      </bottom>
      <diagonal/>
    </border>
    <border>
      <left style="double">
        <color auto="1"/>
      </left>
      <right style="double">
        <color auto="1"/>
      </right>
      <top style="thin">
        <color indexed="64"/>
      </top>
      <bottom style="double">
        <color indexed="64"/>
      </bottom>
      <diagonal/>
    </border>
    <border>
      <left style="double">
        <color auto="1"/>
      </left>
      <right style="double">
        <color auto="1"/>
      </right>
      <top style="double">
        <color indexed="64"/>
      </top>
      <bottom style="medium">
        <color indexed="64"/>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double">
        <color auto="1"/>
      </left>
      <right style="double">
        <color auto="1"/>
      </right>
      <top style="medium">
        <color auto="1"/>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auto="1"/>
      </left>
      <right style="double">
        <color auto="1"/>
      </right>
      <top style="thin">
        <color indexed="64"/>
      </top>
      <bottom/>
      <diagonal/>
    </border>
    <border>
      <left/>
      <right style="medium">
        <color auto="1"/>
      </right>
      <top style="thin">
        <color indexed="64"/>
      </top>
      <bottom/>
      <diagonal/>
    </border>
    <border>
      <left style="medium">
        <color auto="1"/>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medium">
        <color indexed="64"/>
      </left>
      <right style="medium">
        <color auto="1"/>
      </right>
      <top style="thin">
        <color indexed="64"/>
      </top>
      <bottom style="double">
        <color indexed="64"/>
      </bottom>
      <diagonal/>
    </border>
    <border>
      <left/>
      <right style="thin">
        <color indexed="64"/>
      </right>
      <top style="thin">
        <color indexed="64"/>
      </top>
      <bottom style="thin">
        <color indexed="64"/>
      </bottom>
      <diagonal/>
    </border>
    <border>
      <left style="thin">
        <color auto="1"/>
      </left>
      <right style="medium">
        <color auto="1"/>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auto="1"/>
      </left>
      <right style="medium">
        <color auto="1"/>
      </right>
      <top style="medium">
        <color auto="1"/>
      </top>
      <bottom/>
      <diagonal/>
    </border>
    <border>
      <left/>
      <right style="double">
        <color auto="1"/>
      </right>
      <top style="double">
        <color indexed="64"/>
      </top>
      <bottom style="medium">
        <color indexed="64"/>
      </bottom>
      <diagonal/>
    </border>
    <border>
      <left style="thin">
        <color auto="1"/>
      </left>
      <right style="thin">
        <color auto="1"/>
      </right>
      <top style="medium">
        <color auto="1"/>
      </top>
      <bottom/>
      <diagonal/>
    </border>
    <border>
      <left style="medium">
        <color auto="1"/>
      </left>
      <right style="medium">
        <color auto="1"/>
      </right>
      <top/>
      <bottom style="thin">
        <color indexed="64"/>
      </bottom>
      <diagonal/>
    </border>
    <border>
      <left style="thin">
        <color auto="1"/>
      </left>
      <right/>
      <top style="medium">
        <color auto="1"/>
      </top>
      <bottom/>
      <diagonal/>
    </border>
    <border>
      <left style="thin">
        <color auto="1"/>
      </left>
      <right style="thin">
        <color auto="1"/>
      </right>
      <top style="thin">
        <color auto="1"/>
      </top>
      <bottom/>
      <diagonal/>
    </border>
    <border>
      <left style="double">
        <color auto="1"/>
      </left>
      <right style="medium">
        <color auto="1"/>
      </right>
      <top style="medium">
        <color auto="1"/>
      </top>
      <bottom/>
      <diagonal/>
    </border>
    <border>
      <left style="double">
        <color auto="1"/>
      </left>
      <right style="medium">
        <color auto="1"/>
      </right>
      <top/>
      <bottom style="thin">
        <color indexed="64"/>
      </bottom>
      <diagonal/>
    </border>
    <border>
      <left style="double">
        <color auto="1"/>
      </left>
      <right style="double">
        <color auto="1"/>
      </right>
      <top/>
      <bottom style="thin">
        <color indexed="64"/>
      </bottom>
      <diagonal/>
    </border>
    <border>
      <left style="thin">
        <color indexed="64"/>
      </left>
      <right style="thin">
        <color indexed="64"/>
      </right>
      <top style="double">
        <color indexed="64"/>
      </top>
      <bottom style="thin">
        <color indexed="64"/>
      </bottom>
      <diagonal/>
    </border>
    <border>
      <left style="thin">
        <color auto="1"/>
      </left>
      <right style="thin">
        <color auto="1"/>
      </right>
      <top/>
      <bottom/>
      <diagonal/>
    </border>
  </borders>
  <cellStyleXfs count="1">
    <xf numFmtId="0" fontId="0" fillId="0" borderId="0"/>
  </cellStyleXfs>
  <cellXfs count="156">
    <xf numFmtId="0" fontId="0" fillId="0" borderId="0" xfId="0"/>
    <xf numFmtId="0" fontId="6" fillId="0" borderId="4" xfId="0" applyFont="1" applyBorder="1" applyAlignment="1">
      <alignment horizontal="center" vertical="center" textRotation="90" wrapText="1"/>
    </xf>
    <xf numFmtId="0" fontId="6" fillId="0" borderId="0" xfId="0" applyFont="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30" xfId="0" applyFont="1" applyBorder="1" applyAlignment="1">
      <alignment horizontal="center" vertical="center" textRotation="90" wrapText="1"/>
    </xf>
    <xf numFmtId="0" fontId="6" fillId="0" borderId="28" xfId="0" applyFont="1" applyBorder="1" applyAlignment="1">
      <alignment horizontal="center" vertical="center" textRotation="90" wrapText="1"/>
    </xf>
    <xf numFmtId="0" fontId="6" fillId="4" borderId="29"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0" borderId="52" xfId="0" applyFont="1" applyBorder="1" applyAlignment="1">
      <alignment horizontal="center" vertical="center" textRotation="90" wrapText="1"/>
    </xf>
    <xf numFmtId="0" fontId="6" fillId="3" borderId="54" xfId="0" applyFont="1" applyFill="1" applyBorder="1" applyAlignment="1">
      <alignment horizontal="center" vertical="center" textRotation="90" wrapText="1"/>
    </xf>
    <xf numFmtId="0" fontId="6" fillId="0" borderId="56" xfId="0" applyFont="1" applyBorder="1" applyAlignment="1">
      <alignment horizontal="center" vertical="center" textRotation="90" wrapText="1"/>
    </xf>
    <xf numFmtId="0" fontId="6" fillId="0" borderId="25" xfId="0" applyFont="1" applyBorder="1" applyAlignment="1">
      <alignment vertical="center"/>
    </xf>
    <xf numFmtId="164" fontId="6" fillId="4" borderId="14" xfId="0" applyNumberFormat="1" applyFont="1" applyFill="1" applyBorder="1" applyAlignment="1">
      <alignment horizontal="center" vertical="center"/>
    </xf>
    <xf numFmtId="164" fontId="6" fillId="0" borderId="20"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164" fontId="6" fillId="3" borderId="13" xfId="0" applyNumberFormat="1" applyFont="1" applyFill="1" applyBorder="1" applyAlignment="1">
      <alignment horizontal="center" vertical="center"/>
    </xf>
    <xf numFmtId="164" fontId="6" fillId="2" borderId="34" xfId="0" applyNumberFormat="1" applyFont="1" applyFill="1" applyBorder="1" applyAlignment="1">
      <alignment horizontal="center" vertical="center"/>
    </xf>
    <xf numFmtId="164" fontId="6" fillId="0" borderId="34"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0" borderId="25" xfId="0" applyFont="1" applyBorder="1" applyAlignment="1">
      <alignment horizontal="left" vertical="center"/>
    </xf>
    <xf numFmtId="164" fontId="6" fillId="0" borderId="13" xfId="0" applyNumberFormat="1" applyFont="1" applyBorder="1" applyAlignment="1">
      <alignment horizontal="center" vertical="center"/>
    </xf>
    <xf numFmtId="0" fontId="6" fillId="0" borderId="26" xfId="0" applyFont="1" applyBorder="1" applyAlignment="1">
      <alignment horizontal="left" vertical="center"/>
    </xf>
    <xf numFmtId="164" fontId="6" fillId="3" borderId="47" xfId="0" applyNumberFormat="1" applyFont="1" applyFill="1" applyBorder="1" applyAlignment="1">
      <alignment horizontal="center" vertical="center"/>
    </xf>
    <xf numFmtId="164" fontId="6" fillId="3" borderId="16" xfId="0" applyNumberFormat="1" applyFont="1" applyFill="1" applyBorder="1" applyAlignment="1">
      <alignment horizontal="center" vertical="center"/>
    </xf>
    <xf numFmtId="164" fontId="6" fillId="2" borderId="43" xfId="0" applyNumberFormat="1" applyFont="1" applyFill="1" applyBorder="1" applyAlignment="1">
      <alignment horizontal="center" vertical="center"/>
    </xf>
    <xf numFmtId="0" fontId="7" fillId="0" borderId="3" xfId="0" applyFont="1" applyBorder="1" applyAlignment="1">
      <alignment vertical="center"/>
    </xf>
    <xf numFmtId="164" fontId="6" fillId="0" borderId="46" xfId="0" applyNumberFormat="1" applyFont="1" applyBorder="1" applyAlignment="1">
      <alignment horizontal="center" vertical="center"/>
    </xf>
    <xf numFmtId="164" fontId="6" fillId="4" borderId="9" xfId="0" applyNumberFormat="1" applyFont="1" applyFill="1" applyBorder="1" applyAlignment="1">
      <alignment horizontal="center" vertical="center"/>
    </xf>
    <xf numFmtId="164" fontId="6" fillId="0" borderId="24" xfId="0" applyNumberFormat="1" applyFont="1" applyBorder="1" applyAlignment="1">
      <alignment horizontal="center" vertical="center"/>
    </xf>
    <xf numFmtId="164" fontId="6" fillId="3" borderId="23" xfId="0" applyNumberFormat="1" applyFont="1" applyFill="1" applyBorder="1" applyAlignment="1">
      <alignment horizontal="center" vertical="center"/>
    </xf>
    <xf numFmtId="164" fontId="6" fillId="3" borderId="46" xfId="0" applyNumberFormat="1" applyFont="1" applyFill="1" applyBorder="1" applyAlignment="1">
      <alignment horizontal="center" vertical="center"/>
    </xf>
    <xf numFmtId="164" fontId="6" fillId="2" borderId="36" xfId="0" applyNumberFormat="1" applyFont="1" applyFill="1" applyBorder="1" applyAlignment="1">
      <alignment horizontal="center" vertical="center"/>
    </xf>
    <xf numFmtId="164" fontId="6" fillId="0" borderId="36" xfId="0" applyNumberFormat="1" applyFont="1" applyBorder="1" applyAlignment="1">
      <alignment horizontal="center" vertical="center"/>
    </xf>
    <xf numFmtId="0" fontId="11" fillId="0" borderId="0" xfId="0" applyFont="1" applyAlignment="1" applyProtection="1">
      <alignment vertical="center"/>
      <protection locked="0"/>
    </xf>
    <xf numFmtId="0" fontId="3" fillId="0" borderId="0" xfId="0" applyFont="1" applyAlignment="1">
      <alignment vertical="center"/>
    </xf>
    <xf numFmtId="0" fontId="2" fillId="0" borderId="0" xfId="0" applyFont="1" applyAlignment="1">
      <alignment vertical="center"/>
    </xf>
    <xf numFmtId="0" fontId="11" fillId="0" borderId="0" xfId="0" applyFont="1" applyAlignment="1" applyProtection="1">
      <alignment horizontal="center" vertical="center"/>
      <protection locked="0"/>
    </xf>
    <xf numFmtId="0" fontId="4"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vertical="center"/>
    </xf>
    <xf numFmtId="0" fontId="2" fillId="0" borderId="25" xfId="0" applyFont="1" applyBorder="1" applyAlignment="1">
      <alignment vertical="center"/>
    </xf>
    <xf numFmtId="0" fontId="2" fillId="0" borderId="12" xfId="0" applyFont="1" applyBorder="1" applyAlignment="1">
      <alignment horizontal="center" vertical="center"/>
    </xf>
    <xf numFmtId="0" fontId="1" fillId="0" borderId="22" xfId="0" applyFont="1" applyBorder="1" applyAlignment="1">
      <alignment vertical="center"/>
    </xf>
    <xf numFmtId="0" fontId="1" fillId="4"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14" xfId="0" applyFont="1" applyBorder="1" applyAlignment="1">
      <alignment horizontal="center" vertical="center"/>
    </xf>
    <xf numFmtId="0" fontId="1" fillId="3" borderId="18" xfId="0" applyFont="1" applyFill="1" applyBorder="1" applyAlignment="1">
      <alignment horizontal="center" vertical="center"/>
    </xf>
    <xf numFmtId="0" fontId="1" fillId="0" borderId="50" xfId="0" applyFont="1" applyBorder="1" applyAlignment="1">
      <alignment horizontal="center" vertical="center"/>
    </xf>
    <xf numFmtId="0" fontId="1" fillId="3" borderId="13"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164" fontId="6" fillId="0" borderId="12" xfId="0" applyNumberFormat="1" applyFont="1" applyBorder="1" applyAlignment="1">
      <alignment horizontal="center" vertical="center"/>
    </xf>
    <xf numFmtId="164" fontId="6" fillId="3" borderId="50"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164" fontId="6" fillId="0" borderId="50" xfId="0" applyNumberFormat="1" applyFont="1" applyBorder="1" applyAlignment="1">
      <alignment horizontal="center" vertical="center"/>
    </xf>
    <xf numFmtId="164" fontId="6" fillId="0" borderId="0" xfId="0" applyNumberFormat="1" applyFont="1" applyAlignment="1">
      <alignment horizontal="center" vertical="center"/>
    </xf>
    <xf numFmtId="164" fontId="6" fillId="0" borderId="15" xfId="0" applyNumberFormat="1" applyFont="1" applyBorder="1" applyAlignment="1">
      <alignment horizontal="center" vertical="center"/>
    </xf>
    <xf numFmtId="164" fontId="6" fillId="0" borderId="16" xfId="0" applyNumberFormat="1" applyFont="1" applyBorder="1" applyAlignment="1">
      <alignment horizontal="center" vertical="center"/>
    </xf>
    <xf numFmtId="164" fontId="6" fillId="4" borderId="17" xfId="0" applyNumberFormat="1" applyFont="1" applyFill="1" applyBorder="1" applyAlignment="1">
      <alignment horizontal="center" vertical="center"/>
    </xf>
    <xf numFmtId="164" fontId="6" fillId="3" borderId="51" xfId="0" applyNumberFormat="1" applyFont="1" applyFill="1" applyBorder="1" applyAlignment="1">
      <alignment horizontal="center" vertical="center"/>
    </xf>
    <xf numFmtId="164" fontId="6" fillId="0" borderId="17" xfId="0" applyNumberFormat="1" applyFont="1" applyBorder="1" applyAlignment="1">
      <alignment horizontal="center" vertical="center"/>
    </xf>
    <xf numFmtId="164" fontId="6" fillId="0" borderId="51" xfId="0" applyNumberFormat="1" applyFont="1" applyBorder="1" applyAlignment="1">
      <alignment horizontal="center" vertical="center"/>
    </xf>
    <xf numFmtId="164" fontId="6" fillId="2" borderId="35" xfId="0" applyNumberFormat="1" applyFont="1" applyFill="1" applyBorder="1" applyAlignment="1">
      <alignment horizontal="center" vertical="center"/>
    </xf>
    <xf numFmtId="0" fontId="9" fillId="0" borderId="0" xfId="0" applyFont="1" applyAlignment="1">
      <alignment vertical="center"/>
    </xf>
    <xf numFmtId="164" fontId="6" fillId="0" borderId="45" xfId="0" applyNumberFormat="1" applyFont="1" applyBorder="1" applyAlignment="1">
      <alignment horizontal="center" vertical="center"/>
    </xf>
    <xf numFmtId="164" fontId="6" fillId="3" borderId="5" xfId="0" applyNumberFormat="1" applyFont="1" applyFill="1" applyBorder="1" applyAlignment="1">
      <alignment horizontal="center" vertical="center"/>
    </xf>
    <xf numFmtId="164" fontId="6" fillId="0" borderId="9" xfId="0" applyNumberFormat="1" applyFont="1" applyBorder="1" applyAlignment="1">
      <alignment horizontal="center" vertical="center"/>
    </xf>
    <xf numFmtId="164" fontId="6" fillId="0" borderId="5" xfId="0" applyNumberFormat="1" applyFont="1" applyBorder="1" applyAlignment="1">
      <alignment horizontal="center" vertical="center"/>
    </xf>
    <xf numFmtId="164" fontId="6" fillId="0" borderId="53"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7" fillId="0" borderId="0" xfId="0" applyFont="1" applyAlignment="1">
      <alignment vertical="center"/>
    </xf>
    <xf numFmtId="0" fontId="6" fillId="0" borderId="30" xfId="0" applyFont="1" applyBorder="1" applyAlignment="1">
      <alignment vertical="center"/>
    </xf>
    <xf numFmtId="164" fontId="6" fillId="0" borderId="27" xfId="0" applyNumberFormat="1" applyFont="1" applyBorder="1" applyAlignment="1">
      <alignment horizontal="center" vertical="center"/>
    </xf>
    <xf numFmtId="164" fontId="6" fillId="0" borderId="28" xfId="0" applyNumberFormat="1" applyFont="1" applyBorder="1" applyAlignment="1">
      <alignment horizontal="center" vertical="center"/>
    </xf>
    <xf numFmtId="164" fontId="6" fillId="4" borderId="28" xfId="0" applyNumberFormat="1" applyFont="1" applyFill="1" applyBorder="1" applyAlignment="1">
      <alignment horizontal="center" vertical="center"/>
    </xf>
    <xf numFmtId="164" fontId="6" fillId="3" borderId="28" xfId="0" applyNumberFormat="1" applyFont="1" applyFill="1" applyBorder="1" applyAlignment="1">
      <alignment horizontal="center" vertical="center"/>
    </xf>
    <xf numFmtId="164" fontId="6" fillId="0" borderId="37" xfId="0" applyNumberFormat="1" applyFont="1" applyBorder="1" applyAlignment="1">
      <alignment horizontal="center" vertical="center"/>
    </xf>
    <xf numFmtId="164" fontId="6" fillId="2" borderId="39" xfId="0" applyNumberFormat="1" applyFont="1" applyFill="1" applyBorder="1" applyAlignment="1">
      <alignment horizontal="center" vertical="center"/>
    </xf>
    <xf numFmtId="164" fontId="6" fillId="0" borderId="39" xfId="0" applyNumberFormat="1" applyFont="1" applyBorder="1" applyAlignment="1">
      <alignment horizontal="center" vertical="center"/>
    </xf>
    <xf numFmtId="164" fontId="6" fillId="0" borderId="38" xfId="0" applyNumberFormat="1" applyFont="1" applyBorder="1" applyAlignment="1">
      <alignment horizontal="center" vertical="center"/>
    </xf>
    <xf numFmtId="164" fontId="6" fillId="4" borderId="13" xfId="0" applyNumberFormat="1" applyFont="1" applyFill="1" applyBorder="1" applyAlignment="1">
      <alignment horizontal="center" vertical="center"/>
    </xf>
    <xf numFmtId="0" fontId="6" fillId="0" borderId="40" xfId="0" applyFont="1" applyBorder="1" applyAlignment="1">
      <alignment vertical="center"/>
    </xf>
    <xf numFmtId="164" fontId="6" fillId="0" borderId="41" xfId="0" applyNumberFormat="1" applyFont="1" applyBorder="1" applyAlignment="1">
      <alignment horizontal="center" vertical="center"/>
    </xf>
    <xf numFmtId="164" fontId="6" fillId="0" borderId="42" xfId="0" applyNumberFormat="1" applyFont="1" applyBorder="1" applyAlignment="1">
      <alignment horizontal="center" vertical="center"/>
    </xf>
    <xf numFmtId="164" fontId="6" fillId="3" borderId="42" xfId="0" applyNumberFormat="1" applyFont="1" applyFill="1" applyBorder="1" applyAlignment="1">
      <alignment horizontal="center" vertical="center"/>
    </xf>
    <xf numFmtId="164" fontId="6" fillId="0" borderId="44" xfId="0" applyNumberFormat="1" applyFont="1" applyBorder="1" applyAlignment="1">
      <alignment horizontal="center" vertical="center"/>
    </xf>
    <xf numFmtId="164" fontId="6" fillId="4" borderId="46" xfId="0" applyNumberFormat="1"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pplyProtection="1">
      <alignment horizontal="left" vertical="center"/>
      <protection locked="0"/>
    </xf>
    <xf numFmtId="164" fontId="1" fillId="0" borderId="12" xfId="0" applyNumberFormat="1" applyFont="1" applyBorder="1" applyAlignment="1">
      <alignment horizontal="center" vertical="center"/>
    </xf>
    <xf numFmtId="0" fontId="1" fillId="0" borderId="13" xfId="0" applyFont="1" applyBorder="1" applyAlignment="1">
      <alignment vertical="center"/>
    </xf>
    <xf numFmtId="0" fontId="1" fillId="4" borderId="14" xfId="0" applyFont="1" applyFill="1" applyBorder="1" applyAlignment="1">
      <alignment horizontal="center" vertical="center"/>
    </xf>
    <xf numFmtId="0" fontId="1" fillId="3" borderId="48" xfId="0" applyFont="1" applyFill="1" applyBorder="1" applyAlignment="1">
      <alignment horizontal="center" vertical="center"/>
    </xf>
    <xf numFmtId="0" fontId="2" fillId="0" borderId="20" xfId="0" applyFont="1" applyBorder="1" applyAlignment="1">
      <alignment vertical="center"/>
    </xf>
    <xf numFmtId="0" fontId="2" fillId="3" borderId="18" xfId="0" applyFont="1" applyFill="1" applyBorder="1" applyAlignment="1">
      <alignment vertical="center"/>
    </xf>
    <xf numFmtId="0" fontId="2" fillId="0" borderId="48" xfId="0" applyFont="1" applyBorder="1" applyAlignment="1">
      <alignment vertical="center"/>
    </xf>
    <xf numFmtId="0" fontId="2" fillId="3" borderId="13" xfId="0" applyFont="1" applyFill="1" applyBorder="1" applyAlignment="1">
      <alignment vertical="center"/>
    </xf>
    <xf numFmtId="0" fontId="2" fillId="2" borderId="34" xfId="0" applyFont="1" applyFill="1" applyBorder="1" applyAlignment="1">
      <alignment vertical="center"/>
    </xf>
    <xf numFmtId="0" fontId="2" fillId="0" borderId="32" xfId="0" applyFont="1" applyBorder="1" applyAlignment="1">
      <alignment vertical="center"/>
    </xf>
    <xf numFmtId="0" fontId="12" fillId="0" borderId="0" xfId="0" applyFont="1" applyAlignment="1">
      <alignment vertical="center"/>
    </xf>
    <xf numFmtId="0" fontId="6" fillId="0" borderId="0" xfId="0" applyFont="1" applyAlignment="1">
      <alignment horizontal="left" vertical="center" wrapText="1"/>
    </xf>
    <xf numFmtId="0" fontId="9" fillId="0" borderId="0" xfId="0" applyFont="1" applyAlignment="1">
      <alignment horizontal="left" vertical="center"/>
    </xf>
    <xf numFmtId="0" fontId="6" fillId="0" borderId="0" xfId="0" applyFont="1" applyAlignment="1">
      <alignment horizontal="left" vertical="center"/>
    </xf>
    <xf numFmtId="0" fontId="14" fillId="0" borderId="19" xfId="0" applyFont="1" applyBorder="1" applyAlignment="1">
      <alignment vertical="center" wrapText="1"/>
    </xf>
    <xf numFmtId="164" fontId="13" fillId="0" borderId="0" xfId="0" applyNumberFormat="1" applyFont="1" applyAlignment="1">
      <alignment horizontal="center" vertical="center"/>
    </xf>
    <xf numFmtId="0" fontId="13" fillId="0" borderId="25" xfId="0" applyFont="1" applyBorder="1" applyAlignment="1">
      <alignment vertical="center"/>
    </xf>
    <xf numFmtId="0" fontId="17" fillId="0" borderId="0" xfId="0" applyFont="1" applyAlignment="1">
      <alignment vertical="center"/>
    </xf>
    <xf numFmtId="0" fontId="6" fillId="0" borderId="0" xfId="0" applyFont="1" applyAlignment="1">
      <alignment vertical="center" wrapText="1"/>
    </xf>
    <xf numFmtId="0" fontId="13" fillId="0" borderId="13" xfId="0" applyFont="1" applyBorder="1" applyAlignment="1">
      <alignment vertical="center"/>
    </xf>
    <xf numFmtId="0" fontId="13" fillId="0" borderId="13" xfId="0" applyFont="1" applyBorder="1" applyAlignment="1">
      <alignment horizontal="left" vertical="center"/>
    </xf>
    <xf numFmtId="2" fontId="0" fillId="0" borderId="0" xfId="0" applyNumberFormat="1"/>
    <xf numFmtId="0" fontId="19" fillId="5" borderId="13" xfId="0" applyFont="1" applyFill="1" applyBorder="1" applyAlignment="1">
      <alignment horizontal="center" vertical="center"/>
    </xf>
    <xf numFmtId="2" fontId="19" fillId="5" borderId="13" xfId="0" applyNumberFormat="1" applyFont="1" applyFill="1" applyBorder="1" applyAlignment="1">
      <alignment horizontal="center" vertical="center" textRotation="90"/>
    </xf>
    <xf numFmtId="0" fontId="13" fillId="0" borderId="57" xfId="0" applyFont="1" applyBorder="1" applyAlignment="1">
      <alignment horizontal="left" vertical="center"/>
    </xf>
    <xf numFmtId="0" fontId="0" fillId="5" borderId="13" xfId="0" applyFill="1" applyBorder="1"/>
    <xf numFmtId="0" fontId="13" fillId="0" borderId="62" xfId="0" applyFont="1" applyBorder="1" applyAlignment="1">
      <alignment horizontal="left" vertical="center"/>
    </xf>
    <xf numFmtId="0" fontId="21" fillId="0" borderId="61" xfId="0" applyFont="1" applyBorder="1" applyAlignment="1">
      <alignment horizontal="left" vertical="center"/>
    </xf>
    <xf numFmtId="0" fontId="22" fillId="0" borderId="0" xfId="0" applyFont="1"/>
    <xf numFmtId="0" fontId="20" fillId="0" borderId="62" xfId="0" applyFont="1" applyBorder="1" applyAlignment="1">
      <alignment horizontal="center" vertical="center" textRotation="90"/>
    </xf>
    <xf numFmtId="165" fontId="0" fillId="0" borderId="13" xfId="0" applyNumberFormat="1" applyBorder="1"/>
    <xf numFmtId="165" fontId="0" fillId="0" borderId="57" xfId="0" applyNumberFormat="1" applyBorder="1"/>
    <xf numFmtId="165" fontId="22" fillId="0" borderId="61" xfId="0" applyNumberFormat="1" applyFont="1" applyBorder="1"/>
    <xf numFmtId="165" fontId="0" fillId="0" borderId="62" xfId="0" applyNumberFormat="1" applyBorder="1"/>
    <xf numFmtId="0" fontId="6"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6" fillId="3" borderId="10" xfId="0" applyFont="1" applyFill="1" applyBorder="1" applyAlignment="1">
      <alignment horizontal="center" vertical="center" textRotation="90" wrapText="1"/>
    </xf>
    <xf numFmtId="0" fontId="6" fillId="3" borderId="55" xfId="0" applyFont="1" applyFill="1" applyBorder="1" applyAlignment="1">
      <alignment horizontal="center" vertical="center" textRotation="90" wrapText="1"/>
    </xf>
    <xf numFmtId="0" fontId="7" fillId="0" borderId="7" xfId="0" applyFont="1" applyBorder="1" applyAlignment="1">
      <alignment horizontal="center" vertical="center" wrapText="1"/>
    </xf>
    <xf numFmtId="0" fontId="6" fillId="2" borderId="31" xfId="0" applyFont="1" applyFill="1" applyBorder="1" applyAlignment="1">
      <alignment horizontal="center" vertical="center" textRotation="90" wrapText="1"/>
    </xf>
    <xf numFmtId="0" fontId="6" fillId="2" borderId="33" xfId="0" applyFont="1" applyFill="1" applyBorder="1" applyAlignment="1">
      <alignment horizontal="center" vertical="center" textRotation="90" wrapText="1"/>
    </xf>
    <xf numFmtId="0" fontId="6" fillId="0" borderId="33" xfId="0" applyFont="1" applyBorder="1" applyAlignment="1">
      <alignment horizontal="center" vertical="center" textRotation="90" wrapText="1"/>
    </xf>
    <xf numFmtId="0" fontId="6" fillId="0" borderId="60" xfId="0" applyFont="1" applyBorder="1" applyAlignment="1">
      <alignment horizontal="center" vertical="center" textRotation="90" wrapText="1"/>
    </xf>
    <xf numFmtId="0" fontId="6" fillId="0" borderId="0" xfId="0" applyFont="1" applyAlignment="1">
      <alignment horizontal="left" vertical="center"/>
    </xf>
    <xf numFmtId="0" fontId="11" fillId="0" borderId="1" xfId="0" applyFont="1" applyBorder="1" applyAlignment="1">
      <alignment horizontal="left"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2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4" fillId="0" borderId="0" xfId="0" applyFont="1" applyAlignment="1" applyProtection="1">
      <alignment horizontal="center" vertical="center"/>
      <protection locked="0"/>
    </xf>
    <xf numFmtId="0" fontId="6" fillId="0" borderId="58" xfId="0" applyFont="1" applyBorder="1" applyAlignment="1">
      <alignment horizontal="center" vertical="center" textRotation="90" wrapText="1"/>
    </xf>
    <xf numFmtId="0" fontId="6" fillId="0" borderId="59" xfId="0" applyFont="1" applyBorder="1" applyAlignment="1">
      <alignment horizontal="center" vertical="center" textRotation="90" wrapText="1"/>
    </xf>
    <xf numFmtId="0" fontId="16"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20" fillId="2" borderId="57" xfId="0" applyFont="1" applyFill="1" applyBorder="1" applyAlignment="1">
      <alignment horizontal="center" vertical="center" textRotation="90"/>
    </xf>
    <xf numFmtId="0" fontId="20" fillId="2" borderId="62" xfId="0" applyFont="1" applyFill="1" applyBorder="1" applyAlignment="1">
      <alignment horizontal="center" vertical="center" textRotation="90"/>
    </xf>
    <xf numFmtId="0" fontId="20" fillId="2" borderId="22" xfId="0" applyFont="1" applyFill="1" applyBorder="1" applyAlignment="1">
      <alignment horizontal="center" vertical="center" textRotation="90"/>
    </xf>
    <xf numFmtId="0" fontId="20" fillId="3" borderId="57" xfId="0" applyFont="1" applyFill="1" applyBorder="1" applyAlignment="1">
      <alignment horizontal="center" vertical="center" textRotation="90"/>
    </xf>
    <xf numFmtId="0" fontId="20" fillId="3" borderId="62" xfId="0" applyFont="1" applyFill="1" applyBorder="1" applyAlignment="1">
      <alignment horizontal="center" vertical="center" textRotation="90"/>
    </xf>
    <xf numFmtId="0" fontId="20" fillId="3" borderId="22" xfId="0" applyFont="1" applyFill="1" applyBorder="1" applyAlignment="1">
      <alignment horizontal="center" vertical="center" textRotation="90"/>
    </xf>
    <xf numFmtId="0" fontId="2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1"/>
          <c:tx>
            <c:strRef>
              <c:f>'FFY 22 Simplified Table'!$D$1</c:f>
              <c:strCache>
                <c:ptCount val="1"/>
                <c:pt idx="0">
                  <c:v>Obligated Funds</c:v>
                </c:pt>
              </c:strCache>
            </c:strRef>
          </c:tx>
          <c:spPr>
            <a:solidFill>
              <a:schemeClr val="accent6"/>
            </a:solidFill>
            <a:ln>
              <a:noFill/>
            </a:ln>
            <a:effectLst/>
          </c:spPr>
          <c:invertIfNegative val="0"/>
          <c:cat>
            <c:strRef>
              <c:f>'FFY 22 Simplified Table'!$B$2:$B$31</c:f>
              <c:strCache>
                <c:ptCount val="30"/>
                <c:pt idx="0">
                  <c:v>CMAQ5</c:v>
                </c:pt>
                <c:pt idx="1">
                  <c:v>CMAQ  PM 2.5</c:v>
                </c:pt>
                <c:pt idx="2">
                  <c:v>Carbon Reduction - Flex</c:v>
                </c:pt>
                <c:pt idx="3">
                  <c:v>Carbon Reduction &lt;5K Population</c:v>
                </c:pt>
                <c:pt idx="4">
                  <c:v>Carbon Reduction 5-50K Population</c:v>
                </c:pt>
                <c:pt idx="5">
                  <c:v>Carbon Reduction 50-200K Population</c:v>
                </c:pt>
                <c:pt idx="6">
                  <c:v>Carbon Reduction TMA</c:v>
                </c:pt>
                <c:pt idx="7">
                  <c:v>HSIP4</c:v>
                </c:pt>
                <c:pt idx="8">
                  <c:v>NHPP</c:v>
                </c:pt>
                <c:pt idx="9">
                  <c:v>NHPP - Bridge</c:v>
                </c:pt>
                <c:pt idx="10">
                  <c:v>NHFP</c:v>
                </c:pt>
                <c:pt idx="11">
                  <c:v>NRT</c:v>
                </c:pt>
                <c:pt idx="12">
                  <c:v>RR/Hwy X-ing</c:v>
                </c:pt>
                <c:pt idx="13">
                  <c:v>SPR - STATEWIDE</c:v>
                </c:pt>
                <c:pt idx="14">
                  <c:v>SPR RESEARCH</c:v>
                </c:pt>
                <c:pt idx="15">
                  <c:v>PL - METROPOLITAN</c:v>
                </c:pt>
                <c:pt idx="16">
                  <c:v>STBG - Flex</c:v>
                </c:pt>
                <c:pt idx="17">
                  <c:v>STBG &lt;5K Population</c:v>
                </c:pt>
                <c:pt idx="18">
                  <c:v>STBG 5-200K Population</c:v>
                </c:pt>
                <c:pt idx="19">
                  <c:v>STBG 5-50K Population</c:v>
                </c:pt>
                <c:pt idx="20">
                  <c:v>STBG 50-200K Population</c:v>
                </c:pt>
                <c:pt idx="21">
                  <c:v>STBG TMA6</c:v>
                </c:pt>
                <c:pt idx="22">
                  <c:v>STBG - Off System Bridges</c:v>
                </c:pt>
                <c:pt idx="23">
                  <c:v>TAP - Flex</c:v>
                </c:pt>
                <c:pt idx="24">
                  <c:v>TAP &lt;5K Population</c:v>
                </c:pt>
                <c:pt idx="25">
                  <c:v>TAP 5-200K Population</c:v>
                </c:pt>
                <c:pt idx="26">
                  <c:v>TAP 5-50K Population</c:v>
                </c:pt>
                <c:pt idx="27">
                  <c:v>TAP 50-200K Population</c:v>
                </c:pt>
                <c:pt idx="28">
                  <c:v>TAP TMA</c:v>
                </c:pt>
                <c:pt idx="29">
                  <c:v>Other1</c:v>
                </c:pt>
              </c:strCache>
            </c:strRef>
          </c:cat>
          <c:val>
            <c:numRef>
              <c:f>'FFY 22 Simplified Table'!$D$2:$D$31</c:f>
              <c:numCache>
                <c:formatCode>"$"#,##0.0</c:formatCode>
                <c:ptCount val="30"/>
                <c:pt idx="0">
                  <c:v>1.145</c:v>
                </c:pt>
                <c:pt idx="1">
                  <c:v>0</c:v>
                </c:pt>
                <c:pt idx="2">
                  <c:v>0</c:v>
                </c:pt>
                <c:pt idx="3">
                  <c:v>0</c:v>
                </c:pt>
                <c:pt idx="4">
                  <c:v>0</c:v>
                </c:pt>
                <c:pt idx="5">
                  <c:v>0</c:v>
                </c:pt>
                <c:pt idx="6">
                  <c:v>0</c:v>
                </c:pt>
                <c:pt idx="7">
                  <c:v>23.370999999999999</c:v>
                </c:pt>
                <c:pt idx="8">
                  <c:v>73.997</c:v>
                </c:pt>
                <c:pt idx="9">
                  <c:v>0</c:v>
                </c:pt>
                <c:pt idx="10">
                  <c:v>0</c:v>
                </c:pt>
                <c:pt idx="11">
                  <c:v>0.79800000000000004</c:v>
                </c:pt>
                <c:pt idx="12">
                  <c:v>0</c:v>
                </c:pt>
                <c:pt idx="13">
                  <c:v>2.2799999999999998</c:v>
                </c:pt>
                <c:pt idx="14">
                  <c:v>0</c:v>
                </c:pt>
                <c:pt idx="15">
                  <c:v>0</c:v>
                </c:pt>
                <c:pt idx="16">
                  <c:v>11.651</c:v>
                </c:pt>
                <c:pt idx="17">
                  <c:v>19.893999999999998</c:v>
                </c:pt>
                <c:pt idx="18">
                  <c:v>3.2309999999999999</c:v>
                </c:pt>
                <c:pt idx="19">
                  <c:v>0.108</c:v>
                </c:pt>
                <c:pt idx="20">
                  <c:v>0</c:v>
                </c:pt>
                <c:pt idx="21">
                  <c:v>0</c:v>
                </c:pt>
                <c:pt idx="22">
                  <c:v>1.2270000000000001</c:v>
                </c:pt>
                <c:pt idx="23">
                  <c:v>0.53500000000000003</c:v>
                </c:pt>
                <c:pt idx="24">
                  <c:v>0.27</c:v>
                </c:pt>
                <c:pt idx="25">
                  <c:v>0.24099999999999999</c:v>
                </c:pt>
                <c:pt idx="26">
                  <c:v>0</c:v>
                </c:pt>
                <c:pt idx="27">
                  <c:v>0</c:v>
                </c:pt>
                <c:pt idx="28">
                  <c:v>0</c:v>
                </c:pt>
                <c:pt idx="29">
                  <c:v>0</c:v>
                </c:pt>
              </c:numCache>
            </c:numRef>
          </c:val>
          <c:extLst>
            <c:ext xmlns:c16="http://schemas.microsoft.com/office/drawing/2014/chart" uri="{C3380CC4-5D6E-409C-BE32-E72D297353CC}">
              <c16:uniqueId val="{00000001-457F-46DC-A076-2E38F661EAE6}"/>
            </c:ext>
          </c:extLst>
        </c:ser>
        <c:ser>
          <c:idx val="2"/>
          <c:order val="2"/>
          <c:tx>
            <c:strRef>
              <c:f>'FFY 22 Simplified Table'!$E$1</c:f>
              <c:strCache>
                <c:ptCount val="1"/>
                <c:pt idx="0">
                  <c:v>Remaining Scheduled Obligations</c:v>
                </c:pt>
              </c:strCache>
            </c:strRef>
          </c:tx>
          <c:spPr>
            <a:solidFill>
              <a:schemeClr val="accent2">
                <a:lumMod val="60000"/>
                <a:lumOff val="40000"/>
              </a:schemeClr>
            </a:solidFill>
            <a:ln>
              <a:noFill/>
            </a:ln>
            <a:effectLst/>
          </c:spPr>
          <c:invertIfNegative val="0"/>
          <c:cat>
            <c:strRef>
              <c:f>'FFY 22 Simplified Table'!$B$2:$B$31</c:f>
              <c:strCache>
                <c:ptCount val="30"/>
                <c:pt idx="0">
                  <c:v>CMAQ5</c:v>
                </c:pt>
                <c:pt idx="1">
                  <c:v>CMAQ  PM 2.5</c:v>
                </c:pt>
                <c:pt idx="2">
                  <c:v>Carbon Reduction - Flex</c:v>
                </c:pt>
                <c:pt idx="3">
                  <c:v>Carbon Reduction &lt;5K Population</c:v>
                </c:pt>
                <c:pt idx="4">
                  <c:v>Carbon Reduction 5-50K Population</c:v>
                </c:pt>
                <c:pt idx="5">
                  <c:v>Carbon Reduction 50-200K Population</c:v>
                </c:pt>
                <c:pt idx="6">
                  <c:v>Carbon Reduction TMA</c:v>
                </c:pt>
                <c:pt idx="7">
                  <c:v>HSIP4</c:v>
                </c:pt>
                <c:pt idx="8">
                  <c:v>NHPP</c:v>
                </c:pt>
                <c:pt idx="9">
                  <c:v>NHPP - Bridge</c:v>
                </c:pt>
                <c:pt idx="10">
                  <c:v>NHFP</c:v>
                </c:pt>
                <c:pt idx="11">
                  <c:v>NRT</c:v>
                </c:pt>
                <c:pt idx="12">
                  <c:v>RR/Hwy X-ing</c:v>
                </c:pt>
                <c:pt idx="13">
                  <c:v>SPR - STATEWIDE</c:v>
                </c:pt>
                <c:pt idx="14">
                  <c:v>SPR RESEARCH</c:v>
                </c:pt>
                <c:pt idx="15">
                  <c:v>PL - METROPOLITAN</c:v>
                </c:pt>
                <c:pt idx="16">
                  <c:v>STBG - Flex</c:v>
                </c:pt>
                <c:pt idx="17">
                  <c:v>STBG &lt;5K Population</c:v>
                </c:pt>
                <c:pt idx="18">
                  <c:v>STBG 5-200K Population</c:v>
                </c:pt>
                <c:pt idx="19">
                  <c:v>STBG 5-50K Population</c:v>
                </c:pt>
                <c:pt idx="20">
                  <c:v>STBG 50-200K Population</c:v>
                </c:pt>
                <c:pt idx="21">
                  <c:v>STBG TMA6</c:v>
                </c:pt>
                <c:pt idx="22">
                  <c:v>STBG - Off System Bridges</c:v>
                </c:pt>
                <c:pt idx="23">
                  <c:v>TAP - Flex</c:v>
                </c:pt>
                <c:pt idx="24">
                  <c:v>TAP &lt;5K Population</c:v>
                </c:pt>
                <c:pt idx="25">
                  <c:v>TAP 5-200K Population</c:v>
                </c:pt>
                <c:pt idx="26">
                  <c:v>TAP 5-50K Population</c:v>
                </c:pt>
                <c:pt idx="27">
                  <c:v>TAP 50-200K Population</c:v>
                </c:pt>
                <c:pt idx="28">
                  <c:v>TAP TMA</c:v>
                </c:pt>
                <c:pt idx="29">
                  <c:v>Other1</c:v>
                </c:pt>
              </c:strCache>
            </c:strRef>
          </c:cat>
          <c:val>
            <c:numRef>
              <c:f>'FFY 22 Simplified Table'!$E$2:$E$31</c:f>
              <c:numCache>
                <c:formatCode>"$"#,##0.0</c:formatCode>
                <c:ptCount val="30"/>
                <c:pt idx="0">
                  <c:v>4.476</c:v>
                </c:pt>
                <c:pt idx="1">
                  <c:v>1.88</c:v>
                </c:pt>
                <c:pt idx="2">
                  <c:v>0</c:v>
                </c:pt>
                <c:pt idx="3">
                  <c:v>2.3860000000000001</c:v>
                </c:pt>
                <c:pt idx="4">
                  <c:v>1.0549999999999999</c:v>
                </c:pt>
                <c:pt idx="5">
                  <c:v>0.74</c:v>
                </c:pt>
                <c:pt idx="6">
                  <c:v>0</c:v>
                </c:pt>
                <c:pt idx="7">
                  <c:v>10.715999999999999</c:v>
                </c:pt>
                <c:pt idx="8">
                  <c:v>165.61199999999999</c:v>
                </c:pt>
                <c:pt idx="9">
                  <c:v>36.477000000000004</c:v>
                </c:pt>
                <c:pt idx="10">
                  <c:v>14.852</c:v>
                </c:pt>
                <c:pt idx="11">
                  <c:v>2.0289999999999999</c:v>
                </c:pt>
                <c:pt idx="12">
                  <c:v>2.6840000000000002</c:v>
                </c:pt>
                <c:pt idx="13">
                  <c:v>8.109</c:v>
                </c:pt>
                <c:pt idx="14">
                  <c:v>2.37</c:v>
                </c:pt>
                <c:pt idx="15">
                  <c:v>2.1120000000000001</c:v>
                </c:pt>
                <c:pt idx="16">
                  <c:v>31.971</c:v>
                </c:pt>
                <c:pt idx="17">
                  <c:v>15.5</c:v>
                </c:pt>
                <c:pt idx="18">
                  <c:v>1.1200000000000001</c:v>
                </c:pt>
                <c:pt idx="19">
                  <c:v>7.53</c:v>
                </c:pt>
                <c:pt idx="20">
                  <c:v>19.484999999999999</c:v>
                </c:pt>
                <c:pt idx="21">
                  <c:v>13.361000000000001</c:v>
                </c:pt>
                <c:pt idx="22">
                  <c:v>9.3239999999999998</c:v>
                </c:pt>
                <c:pt idx="23">
                  <c:v>4.8780000000000001</c:v>
                </c:pt>
                <c:pt idx="24">
                  <c:v>2.419</c:v>
                </c:pt>
                <c:pt idx="25">
                  <c:v>0.98199999999999998</c:v>
                </c:pt>
                <c:pt idx="26">
                  <c:v>0</c:v>
                </c:pt>
                <c:pt idx="27">
                  <c:v>0</c:v>
                </c:pt>
                <c:pt idx="28">
                  <c:v>0.16700000000000001</c:v>
                </c:pt>
                <c:pt idx="29">
                  <c:v>0.35099999999999998</c:v>
                </c:pt>
              </c:numCache>
            </c:numRef>
          </c:val>
          <c:extLst>
            <c:ext xmlns:c16="http://schemas.microsoft.com/office/drawing/2014/chart" uri="{C3380CC4-5D6E-409C-BE32-E72D297353CC}">
              <c16:uniqueId val="{00000002-457F-46DC-A076-2E38F661EAE6}"/>
            </c:ext>
          </c:extLst>
        </c:ser>
        <c:ser>
          <c:idx val="4"/>
          <c:order val="4"/>
          <c:tx>
            <c:strRef>
              <c:f>'FFY 22 Simplified Table'!$G$1</c:f>
              <c:strCache>
                <c:ptCount val="1"/>
                <c:pt idx="0">
                  <c:v>Total Remaining Funds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'FFY 22 Simplified Table'!$B$2:$B$31</c:f>
              <c:strCache>
                <c:ptCount val="30"/>
                <c:pt idx="0">
                  <c:v>CMAQ5</c:v>
                </c:pt>
                <c:pt idx="1">
                  <c:v>CMAQ  PM 2.5</c:v>
                </c:pt>
                <c:pt idx="2">
                  <c:v>Carbon Reduction - Flex</c:v>
                </c:pt>
                <c:pt idx="3">
                  <c:v>Carbon Reduction &lt;5K Population</c:v>
                </c:pt>
                <c:pt idx="4">
                  <c:v>Carbon Reduction 5-50K Population</c:v>
                </c:pt>
                <c:pt idx="5">
                  <c:v>Carbon Reduction 50-200K Population</c:v>
                </c:pt>
                <c:pt idx="6">
                  <c:v>Carbon Reduction TMA</c:v>
                </c:pt>
                <c:pt idx="7">
                  <c:v>HSIP4</c:v>
                </c:pt>
                <c:pt idx="8">
                  <c:v>NHPP</c:v>
                </c:pt>
                <c:pt idx="9">
                  <c:v>NHPP - Bridge</c:v>
                </c:pt>
                <c:pt idx="10">
                  <c:v>NHFP</c:v>
                </c:pt>
                <c:pt idx="11">
                  <c:v>NRT</c:v>
                </c:pt>
                <c:pt idx="12">
                  <c:v>RR/Hwy X-ing</c:v>
                </c:pt>
                <c:pt idx="13">
                  <c:v>SPR - STATEWIDE</c:v>
                </c:pt>
                <c:pt idx="14">
                  <c:v>SPR RESEARCH</c:v>
                </c:pt>
                <c:pt idx="15">
                  <c:v>PL - METROPOLITAN</c:v>
                </c:pt>
                <c:pt idx="16">
                  <c:v>STBG - Flex</c:v>
                </c:pt>
                <c:pt idx="17">
                  <c:v>STBG &lt;5K Population</c:v>
                </c:pt>
                <c:pt idx="18">
                  <c:v>STBG 5-200K Population</c:v>
                </c:pt>
                <c:pt idx="19">
                  <c:v>STBG 5-50K Population</c:v>
                </c:pt>
                <c:pt idx="20">
                  <c:v>STBG 50-200K Population</c:v>
                </c:pt>
                <c:pt idx="21">
                  <c:v>STBG TMA6</c:v>
                </c:pt>
                <c:pt idx="22">
                  <c:v>STBG - Off System Bridges</c:v>
                </c:pt>
                <c:pt idx="23">
                  <c:v>TAP - Flex</c:v>
                </c:pt>
                <c:pt idx="24">
                  <c:v>TAP &lt;5K Population</c:v>
                </c:pt>
                <c:pt idx="25">
                  <c:v>TAP 5-200K Population</c:v>
                </c:pt>
                <c:pt idx="26">
                  <c:v>TAP 5-50K Population</c:v>
                </c:pt>
                <c:pt idx="27">
                  <c:v>TAP 50-200K Population</c:v>
                </c:pt>
                <c:pt idx="28">
                  <c:v>TAP TMA</c:v>
                </c:pt>
                <c:pt idx="29">
                  <c:v>Other1</c:v>
                </c:pt>
              </c:strCache>
            </c:strRef>
          </c:cat>
          <c:val>
            <c:numRef>
              <c:f>'FFY 22 Simplified Table'!$G$2:$G$31</c:f>
              <c:numCache>
                <c:formatCode>"$"#,##0.0</c:formatCode>
                <c:ptCount val="30"/>
                <c:pt idx="0">
                  <c:v>9.5950000000000024</c:v>
                </c:pt>
                <c:pt idx="1">
                  <c:v>1.9430000000000001</c:v>
                </c:pt>
                <c:pt idx="2">
                  <c:v>4.8970000000000002</c:v>
                </c:pt>
                <c:pt idx="3">
                  <c:v>2.6310000000000002</c:v>
                </c:pt>
                <c:pt idx="4">
                  <c:v>3.0000000000001137E-3</c:v>
                </c:pt>
                <c:pt idx="5">
                  <c:v>1.728</c:v>
                </c:pt>
                <c:pt idx="6">
                  <c:v>0.55100000000000005</c:v>
                </c:pt>
                <c:pt idx="7">
                  <c:v>35.860000000000007</c:v>
                </c:pt>
                <c:pt idx="8">
                  <c:v>39.280999999999985</c:v>
                </c:pt>
                <c:pt idx="9">
                  <c:v>-8.0000000000063076E-3</c:v>
                </c:pt>
                <c:pt idx="10">
                  <c:v>2.427</c:v>
                </c:pt>
                <c:pt idx="11">
                  <c:v>2.137</c:v>
                </c:pt>
                <c:pt idx="12">
                  <c:v>6.4379999999999997</c:v>
                </c:pt>
                <c:pt idx="13">
                  <c:v>7.0150000000000015</c:v>
                </c:pt>
                <c:pt idx="14">
                  <c:v>4.5729999999999995</c:v>
                </c:pt>
                <c:pt idx="15">
                  <c:v>0.35800000000000021</c:v>
                </c:pt>
                <c:pt idx="16">
                  <c:v>26.684000000000008</c:v>
                </c:pt>
                <c:pt idx="17">
                  <c:v>13.831999999999997</c:v>
                </c:pt>
                <c:pt idx="18">
                  <c:v>0.7200000000000002</c:v>
                </c:pt>
                <c:pt idx="19">
                  <c:v>-1.0000000000001119E-3</c:v>
                </c:pt>
                <c:pt idx="20">
                  <c:v>1.8000000000001307E-2</c:v>
                </c:pt>
                <c:pt idx="21">
                  <c:v>13.459</c:v>
                </c:pt>
                <c:pt idx="22">
                  <c:v>27.766000000000002</c:v>
                </c:pt>
                <c:pt idx="23">
                  <c:v>5.5640000000000001</c:v>
                </c:pt>
                <c:pt idx="24">
                  <c:v>7.5209999999999999</c:v>
                </c:pt>
                <c:pt idx="25">
                  <c:v>0.1340000000000002</c:v>
                </c:pt>
                <c:pt idx="26">
                  <c:v>0.68500000000000005</c:v>
                </c:pt>
                <c:pt idx="27">
                  <c:v>1.5980000000000001</c:v>
                </c:pt>
                <c:pt idx="28">
                  <c:v>0.49899999999999989</c:v>
                </c:pt>
                <c:pt idx="29">
                  <c:v>7.1909999999999998</c:v>
                </c:pt>
              </c:numCache>
            </c:numRef>
          </c:val>
          <c:extLst>
            <c:ext xmlns:c16="http://schemas.microsoft.com/office/drawing/2014/chart" uri="{C3380CC4-5D6E-409C-BE32-E72D297353CC}">
              <c16:uniqueId val="{00000004-457F-46DC-A076-2E38F661EAE6}"/>
            </c:ext>
          </c:extLst>
        </c:ser>
        <c:dLbls>
          <c:showLegendKey val="0"/>
          <c:showVal val="0"/>
          <c:showCatName val="0"/>
          <c:showSerName val="0"/>
          <c:showPercent val="0"/>
          <c:showBubbleSize val="0"/>
        </c:dLbls>
        <c:gapWidth val="150"/>
        <c:overlap val="100"/>
        <c:axId val="876243008"/>
        <c:axId val="876243336"/>
        <c:extLst>
          <c:ext xmlns:c15="http://schemas.microsoft.com/office/drawing/2012/chart" uri="{02D57815-91ED-43cb-92C2-25804820EDAC}">
            <c15:filteredBarSeries>
              <c15:ser>
                <c:idx val="0"/>
                <c:order val="0"/>
                <c:tx>
                  <c:strRef>
                    <c:extLst>
                      <c:ext uri="{02D57815-91ED-43cb-92C2-25804820EDAC}">
                        <c15:formulaRef>
                          <c15:sqref>'FFY 22 Simplified Table'!$C$1</c15:sqref>
                        </c15:formulaRef>
                      </c:ext>
                    </c:extLst>
                    <c:strCache>
                      <c:ptCount val="1"/>
                      <c:pt idx="0">
                        <c:v>Total Funds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'FFY 22 Simplified Table'!$B$2:$B$31</c15:sqref>
                        </c15:formulaRef>
                      </c:ext>
                    </c:extLst>
                    <c:strCache>
                      <c:ptCount val="30"/>
                      <c:pt idx="0">
                        <c:v>CMAQ5</c:v>
                      </c:pt>
                      <c:pt idx="1">
                        <c:v>CMAQ  PM 2.5</c:v>
                      </c:pt>
                      <c:pt idx="2">
                        <c:v>Carbon Reduction - Flex</c:v>
                      </c:pt>
                      <c:pt idx="3">
                        <c:v>Carbon Reduction &lt;5K Population</c:v>
                      </c:pt>
                      <c:pt idx="4">
                        <c:v>Carbon Reduction 5-50K Population</c:v>
                      </c:pt>
                      <c:pt idx="5">
                        <c:v>Carbon Reduction 50-200K Population</c:v>
                      </c:pt>
                      <c:pt idx="6">
                        <c:v>Carbon Reduction TMA</c:v>
                      </c:pt>
                      <c:pt idx="7">
                        <c:v>HSIP4</c:v>
                      </c:pt>
                      <c:pt idx="8">
                        <c:v>NHPP</c:v>
                      </c:pt>
                      <c:pt idx="9">
                        <c:v>NHPP - Bridge</c:v>
                      </c:pt>
                      <c:pt idx="10">
                        <c:v>NHFP</c:v>
                      </c:pt>
                      <c:pt idx="11">
                        <c:v>NRT</c:v>
                      </c:pt>
                      <c:pt idx="12">
                        <c:v>RR/Hwy X-ing</c:v>
                      </c:pt>
                      <c:pt idx="13">
                        <c:v>SPR - STATEWIDE</c:v>
                      </c:pt>
                      <c:pt idx="14">
                        <c:v>SPR RESEARCH</c:v>
                      </c:pt>
                      <c:pt idx="15">
                        <c:v>PL - METROPOLITAN</c:v>
                      </c:pt>
                      <c:pt idx="16">
                        <c:v>STBG - Flex</c:v>
                      </c:pt>
                      <c:pt idx="17">
                        <c:v>STBG &lt;5K Population</c:v>
                      </c:pt>
                      <c:pt idx="18">
                        <c:v>STBG 5-200K Population</c:v>
                      </c:pt>
                      <c:pt idx="19">
                        <c:v>STBG 5-50K Population</c:v>
                      </c:pt>
                      <c:pt idx="20">
                        <c:v>STBG 50-200K Population</c:v>
                      </c:pt>
                      <c:pt idx="21">
                        <c:v>STBG TMA6</c:v>
                      </c:pt>
                      <c:pt idx="22">
                        <c:v>STBG - Off System Bridges</c:v>
                      </c:pt>
                      <c:pt idx="23">
                        <c:v>TAP - Flex</c:v>
                      </c:pt>
                      <c:pt idx="24">
                        <c:v>TAP &lt;5K Population</c:v>
                      </c:pt>
                      <c:pt idx="25">
                        <c:v>TAP 5-200K Population</c:v>
                      </c:pt>
                      <c:pt idx="26">
                        <c:v>TAP 5-50K Population</c:v>
                      </c:pt>
                      <c:pt idx="27">
                        <c:v>TAP 50-200K Population</c:v>
                      </c:pt>
                      <c:pt idx="28">
                        <c:v>TAP TMA</c:v>
                      </c:pt>
                      <c:pt idx="29">
                        <c:v>Other1</c:v>
                      </c:pt>
                    </c:strCache>
                  </c:strRef>
                </c:cat>
                <c:val>
                  <c:numRef>
                    <c:extLst>
                      <c:ext uri="{02D57815-91ED-43cb-92C2-25804820EDAC}">
                        <c15:formulaRef>
                          <c15:sqref>'FFY 22 Simplified Table'!$C$2:$C$31</c15:sqref>
                        </c15:formulaRef>
                      </c:ext>
                    </c:extLst>
                    <c:numCache>
                      <c:formatCode>"$"#,##0.0</c:formatCode>
                      <c:ptCount val="30"/>
                      <c:pt idx="0">
                        <c:v>15.088000000000001</c:v>
                      </c:pt>
                      <c:pt idx="1">
                        <c:v>3.823</c:v>
                      </c:pt>
                      <c:pt idx="2">
                        <c:v>4.8970000000000002</c:v>
                      </c:pt>
                      <c:pt idx="3">
                        <c:v>5.0170000000000003</c:v>
                      </c:pt>
                      <c:pt idx="4">
                        <c:v>1.0580000000000001</c:v>
                      </c:pt>
                      <c:pt idx="5">
                        <c:v>2.468</c:v>
                      </c:pt>
                      <c:pt idx="6">
                        <c:v>0.55100000000000005</c:v>
                      </c:pt>
                      <c:pt idx="7">
                        <c:v>67.253</c:v>
                      </c:pt>
                      <c:pt idx="8">
                        <c:v>273.892</c:v>
                      </c:pt>
                      <c:pt idx="9">
                        <c:v>36.622999999999998</c:v>
                      </c:pt>
                      <c:pt idx="10">
                        <c:v>14.874000000000001</c:v>
                      </c:pt>
                      <c:pt idx="11">
                        <c:v>4.7690000000000001</c:v>
                      </c:pt>
                      <c:pt idx="12">
                        <c:v>9.0289999999999999</c:v>
                      </c:pt>
                      <c:pt idx="13">
                        <c:v>17.233000000000001</c:v>
                      </c:pt>
                      <c:pt idx="14">
                        <c:v>6.8029999999999999</c:v>
                      </c:pt>
                      <c:pt idx="15">
                        <c:v>2.5010000000000003</c:v>
                      </c:pt>
                      <c:pt idx="16">
                        <c:v>70.733000000000004</c:v>
                      </c:pt>
                      <c:pt idx="17">
                        <c:v>48.467999999999996</c:v>
                      </c:pt>
                      <c:pt idx="18">
                        <c:v>3.2570000000000001</c:v>
                      </c:pt>
                      <c:pt idx="19">
                        <c:v>8.3930000000000007</c:v>
                      </c:pt>
                      <c:pt idx="20">
                        <c:v>19.582000000000001</c:v>
                      </c:pt>
                      <c:pt idx="21">
                        <c:v>26.82</c:v>
                      </c:pt>
                      <c:pt idx="22">
                        <c:v>34.592999999999996</c:v>
                      </c:pt>
                      <c:pt idx="23">
                        <c:v>10.731</c:v>
                      </c:pt>
                      <c:pt idx="24">
                        <c:v>10.195</c:v>
                      </c:pt>
                      <c:pt idx="25">
                        <c:v>1.3320000000000001</c:v>
                      </c:pt>
                      <c:pt idx="26">
                        <c:v>0.68500000000000005</c:v>
                      </c:pt>
                      <c:pt idx="27">
                        <c:v>1.5980000000000001</c:v>
                      </c:pt>
                      <c:pt idx="28">
                        <c:v>0.67199999999999993</c:v>
                      </c:pt>
                      <c:pt idx="29">
                        <c:v>6.2450000000000001</c:v>
                      </c:pt>
                    </c:numCache>
                  </c:numRef>
                </c:val>
                <c:extLst>
                  <c:ext xmlns:c16="http://schemas.microsoft.com/office/drawing/2014/chart" uri="{C3380CC4-5D6E-409C-BE32-E72D297353CC}">
                    <c16:uniqueId val="{00000000-457F-46DC-A076-2E38F661EAE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'FFY 22 Simplified Table'!$F$1</c15:sqref>
                        </c15:formulaRef>
                      </c:ext>
                    </c:extLst>
                    <c:strCache>
                      <c:ptCount val="1"/>
                      <c:pt idx="0">
                        <c:v>Cumulative Supplementals 
YTD</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'FFY 22 Simplified Table'!$B$2:$B$31</c15:sqref>
                        </c15:formulaRef>
                      </c:ext>
                    </c:extLst>
                    <c:strCache>
                      <c:ptCount val="30"/>
                      <c:pt idx="0">
                        <c:v>CMAQ5</c:v>
                      </c:pt>
                      <c:pt idx="1">
                        <c:v>CMAQ  PM 2.5</c:v>
                      </c:pt>
                      <c:pt idx="2">
                        <c:v>Carbon Reduction - Flex</c:v>
                      </c:pt>
                      <c:pt idx="3">
                        <c:v>Carbon Reduction &lt;5K Population</c:v>
                      </c:pt>
                      <c:pt idx="4">
                        <c:v>Carbon Reduction 5-50K Population</c:v>
                      </c:pt>
                      <c:pt idx="5">
                        <c:v>Carbon Reduction 50-200K Population</c:v>
                      </c:pt>
                      <c:pt idx="6">
                        <c:v>Carbon Reduction TMA</c:v>
                      </c:pt>
                      <c:pt idx="7">
                        <c:v>HSIP4</c:v>
                      </c:pt>
                      <c:pt idx="8">
                        <c:v>NHPP</c:v>
                      </c:pt>
                      <c:pt idx="9">
                        <c:v>NHPP - Bridge</c:v>
                      </c:pt>
                      <c:pt idx="10">
                        <c:v>NHFP</c:v>
                      </c:pt>
                      <c:pt idx="11">
                        <c:v>NRT</c:v>
                      </c:pt>
                      <c:pt idx="12">
                        <c:v>RR/Hwy X-ing</c:v>
                      </c:pt>
                      <c:pt idx="13">
                        <c:v>SPR - STATEWIDE</c:v>
                      </c:pt>
                      <c:pt idx="14">
                        <c:v>SPR RESEARCH</c:v>
                      </c:pt>
                      <c:pt idx="15">
                        <c:v>PL - METROPOLITAN</c:v>
                      </c:pt>
                      <c:pt idx="16">
                        <c:v>STBG - Flex</c:v>
                      </c:pt>
                      <c:pt idx="17">
                        <c:v>STBG &lt;5K Population</c:v>
                      </c:pt>
                      <c:pt idx="18">
                        <c:v>STBG 5-200K Population</c:v>
                      </c:pt>
                      <c:pt idx="19">
                        <c:v>STBG 5-50K Population</c:v>
                      </c:pt>
                      <c:pt idx="20">
                        <c:v>STBG 50-200K Population</c:v>
                      </c:pt>
                      <c:pt idx="21">
                        <c:v>STBG TMA6</c:v>
                      </c:pt>
                      <c:pt idx="22">
                        <c:v>STBG - Off System Bridges</c:v>
                      </c:pt>
                      <c:pt idx="23">
                        <c:v>TAP - Flex</c:v>
                      </c:pt>
                      <c:pt idx="24">
                        <c:v>TAP &lt;5K Population</c:v>
                      </c:pt>
                      <c:pt idx="25">
                        <c:v>TAP 5-200K Population</c:v>
                      </c:pt>
                      <c:pt idx="26">
                        <c:v>TAP 5-50K Population</c:v>
                      </c:pt>
                      <c:pt idx="27">
                        <c:v>TAP 50-200K Population</c:v>
                      </c:pt>
                      <c:pt idx="28">
                        <c:v>TAP TMA</c:v>
                      </c:pt>
                      <c:pt idx="29">
                        <c:v>Other1</c:v>
                      </c:pt>
                    </c:strCache>
                  </c:strRef>
                </c:cat>
                <c:val>
                  <c:numRef>
                    <c:extLst xmlns:c15="http://schemas.microsoft.com/office/drawing/2012/chart">
                      <c:ext xmlns:c15="http://schemas.microsoft.com/office/drawing/2012/chart" uri="{02D57815-91ED-43cb-92C2-25804820EDAC}">
                        <c15:formulaRef>
                          <c15:sqref>'FFY 22 Simplified Table'!$F$2:$F$31</c15:sqref>
                        </c15:formulaRef>
                      </c:ext>
                    </c:extLst>
                    <c:numCache>
                      <c:formatCode>"$"#,##0.0</c:formatCode>
                      <c:ptCount val="30"/>
                      <c:pt idx="0">
                        <c:v>-0.128</c:v>
                      </c:pt>
                      <c:pt idx="1">
                        <c:v>0</c:v>
                      </c:pt>
                      <c:pt idx="2">
                        <c:v>0</c:v>
                      </c:pt>
                      <c:pt idx="3">
                        <c:v>0</c:v>
                      </c:pt>
                      <c:pt idx="4">
                        <c:v>0</c:v>
                      </c:pt>
                      <c:pt idx="5">
                        <c:v>0</c:v>
                      </c:pt>
                      <c:pt idx="6">
                        <c:v>0</c:v>
                      </c:pt>
                      <c:pt idx="7">
                        <c:v>-2.694</c:v>
                      </c:pt>
                      <c:pt idx="8">
                        <c:v>-4.9980000000000002</c:v>
                      </c:pt>
                      <c:pt idx="9">
                        <c:v>0.154</c:v>
                      </c:pt>
                      <c:pt idx="10">
                        <c:v>-2.4049999999999998</c:v>
                      </c:pt>
                      <c:pt idx="11">
                        <c:v>-0.19500000000000001</c:v>
                      </c:pt>
                      <c:pt idx="12">
                        <c:v>-9.2999999999999999E-2</c:v>
                      </c:pt>
                      <c:pt idx="13">
                        <c:v>-0.17100000000000001</c:v>
                      </c:pt>
                      <c:pt idx="14">
                        <c:v>-0.14000000000000001</c:v>
                      </c:pt>
                      <c:pt idx="15">
                        <c:v>3.1E-2</c:v>
                      </c:pt>
                      <c:pt idx="16">
                        <c:v>0.42699999999999999</c:v>
                      </c:pt>
                      <c:pt idx="17">
                        <c:v>-0.75800000000000001</c:v>
                      </c:pt>
                      <c:pt idx="18">
                        <c:v>-1.8140000000000001</c:v>
                      </c:pt>
                      <c:pt idx="19">
                        <c:v>0.75600000000000001</c:v>
                      </c:pt>
                      <c:pt idx="20">
                        <c:v>7.9000000000000001E-2</c:v>
                      </c:pt>
                      <c:pt idx="21">
                        <c:v>0</c:v>
                      </c:pt>
                      <c:pt idx="22">
                        <c:v>-3.7240000000000002</c:v>
                      </c:pt>
                      <c:pt idx="23">
                        <c:v>-0.246</c:v>
                      </c:pt>
                      <c:pt idx="24">
                        <c:v>-1.4999999999999999E-2</c:v>
                      </c:pt>
                      <c:pt idx="25">
                        <c:v>-2.5000000000000001E-2</c:v>
                      </c:pt>
                      <c:pt idx="26">
                        <c:v>0</c:v>
                      </c:pt>
                      <c:pt idx="27">
                        <c:v>0</c:v>
                      </c:pt>
                      <c:pt idx="28">
                        <c:v>6.0000000000000001E-3</c:v>
                      </c:pt>
                      <c:pt idx="29">
                        <c:v>-1.2969999999999999</c:v>
                      </c:pt>
                    </c:numCache>
                  </c:numRef>
                </c:val>
                <c:extLst xmlns:c15="http://schemas.microsoft.com/office/drawing/2012/chart">
                  <c:ext xmlns:c16="http://schemas.microsoft.com/office/drawing/2014/chart" uri="{C3380CC4-5D6E-409C-BE32-E72D297353CC}">
                    <c16:uniqueId val="{00000003-457F-46DC-A076-2E38F661EAE6}"/>
                  </c:ext>
                </c:extLst>
              </c15:ser>
            </c15:filteredBarSeries>
          </c:ext>
        </c:extLst>
      </c:barChart>
      <c:catAx>
        <c:axId val="876243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243336"/>
        <c:crossesAt val="0"/>
        <c:auto val="1"/>
        <c:lblAlgn val="ctr"/>
        <c:lblOffset val="100"/>
        <c:noMultiLvlLbl val="0"/>
      </c:catAx>
      <c:valAx>
        <c:axId val="87624333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243008"/>
        <c:crosses val="autoZero"/>
        <c:crossBetween val="between"/>
        <c:majorUnit val="20"/>
        <c:minorUnit val="5"/>
      </c:valAx>
      <c:spPr>
        <a:noFill/>
        <a:ln>
          <a:noFill/>
        </a:ln>
        <a:effectLst/>
      </c:spPr>
    </c:plotArea>
    <c:legend>
      <c:legendPos val="b"/>
      <c:layout>
        <c:manualLayout>
          <c:xMode val="edge"/>
          <c:yMode val="edge"/>
          <c:x val="0.23767017286652681"/>
          <c:y val="0.93064498992028488"/>
          <c:w val="0.32329584998774147"/>
          <c:h val="2.4967915470195643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FDCF89-C2A1-4702-879B-BC17F3C2E00E}">
  <sheetPr/>
  <sheetViews>
    <sheetView zoomScale="108" workbookViewId="0" zoomToFit="1"/>
  </sheetViews>
  <pageMargins left="0.7" right="0.7" top="0.75" bottom="0.75" header="0.3" footer="0.3"/>
  <pageSetup paperSize="227"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8333" cy="6297083"/>
    <xdr:graphicFrame macro="">
      <xdr:nvGraphicFramePr>
        <xdr:cNvPr id="2" name="Chart 1">
          <a:extLst>
            <a:ext uri="{FF2B5EF4-FFF2-40B4-BE49-F238E27FC236}">
              <a16:creationId xmlns:a16="http://schemas.microsoft.com/office/drawing/2014/main" id="{928355CD-DA65-4235-8C49-E0839DA051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1545-2A07-4D33-A663-1BB242067968}">
  <sheetPr>
    <pageSetUpPr fitToPage="1"/>
  </sheetPr>
  <dimension ref="A1:AD394"/>
  <sheetViews>
    <sheetView tabSelected="1" view="pageBreakPreview" topLeftCell="A145" zoomScale="130" zoomScaleNormal="130" zoomScaleSheetLayoutView="130" workbookViewId="0">
      <selection activeCell="C161" sqref="C161"/>
    </sheetView>
  </sheetViews>
  <sheetFormatPr defaultColWidth="9.140625" defaultRowHeight="9" x14ac:dyDescent="0.25"/>
  <cols>
    <col min="1" max="1" width="31.28515625" style="35" customWidth="1"/>
    <col min="2" max="2" width="6.7109375" style="90" customWidth="1"/>
    <col min="3" max="3" width="6.7109375" style="53" customWidth="1"/>
    <col min="4" max="13" width="6.7109375" style="52" customWidth="1"/>
    <col min="14" max="16" width="4.85546875" style="52" customWidth="1"/>
    <col min="17" max="17" width="27.5703125" style="52" customWidth="1"/>
    <col min="18" max="18" width="4.85546875" style="52" bestFit="1" customWidth="1"/>
    <col min="19" max="19" width="5" style="53" bestFit="1" customWidth="1"/>
    <col min="20" max="20" width="5.7109375" style="53" bestFit="1" customWidth="1"/>
    <col min="21" max="21" width="4.85546875" style="53" customWidth="1"/>
    <col min="22" max="22" width="5" style="52" bestFit="1" customWidth="1"/>
    <col min="23" max="30" width="4.85546875" style="52" customWidth="1"/>
    <col min="31" max="16384" width="9.140625" style="35"/>
  </cols>
  <sheetData>
    <row r="1" spans="1:30" ht="34.5" x14ac:dyDescent="0.25">
      <c r="A1" s="147" t="s">
        <v>90</v>
      </c>
      <c r="B1" s="147"/>
      <c r="C1" s="147"/>
      <c r="D1" s="147"/>
      <c r="E1" s="147"/>
      <c r="F1" s="147"/>
      <c r="G1" s="147"/>
      <c r="H1" s="147"/>
      <c r="I1" s="147"/>
      <c r="J1" s="147"/>
      <c r="K1" s="147"/>
      <c r="L1" s="147"/>
      <c r="M1" s="147"/>
      <c r="N1" s="33"/>
      <c r="O1" s="33"/>
      <c r="P1" s="33"/>
      <c r="Q1" s="33"/>
      <c r="R1" s="33"/>
      <c r="S1" s="33"/>
      <c r="T1" s="33"/>
      <c r="U1" s="33"/>
      <c r="V1" s="33"/>
      <c r="W1" s="33"/>
      <c r="X1" s="33"/>
      <c r="Y1" s="33"/>
      <c r="Z1" s="33"/>
      <c r="AA1" s="33"/>
      <c r="AB1" s="33"/>
      <c r="AC1" s="33"/>
      <c r="AD1" s="34"/>
    </row>
    <row r="2" spans="1:30" ht="20.25" x14ac:dyDescent="0.25">
      <c r="A2" s="148" t="s">
        <v>64</v>
      </c>
      <c r="B2" s="148"/>
      <c r="C2" s="148"/>
      <c r="D2" s="148"/>
      <c r="E2" s="148"/>
      <c r="F2" s="148"/>
      <c r="G2" s="148"/>
      <c r="H2" s="148"/>
      <c r="I2" s="148"/>
      <c r="J2" s="148"/>
      <c r="K2" s="148"/>
      <c r="L2" s="148"/>
      <c r="M2" s="148"/>
      <c r="N2" s="33"/>
      <c r="O2" s="33"/>
      <c r="P2" s="33"/>
      <c r="Q2" s="33"/>
      <c r="R2" s="33"/>
      <c r="S2" s="33"/>
      <c r="T2" s="33"/>
      <c r="U2" s="33"/>
      <c r="V2" s="33"/>
      <c r="W2" s="33"/>
      <c r="X2" s="33"/>
      <c r="Y2" s="33"/>
      <c r="Z2" s="33"/>
      <c r="AA2" s="33"/>
      <c r="AB2" s="33"/>
      <c r="AC2" s="33"/>
      <c r="AD2" s="34"/>
    </row>
    <row r="3" spans="1:30" ht="20.25" x14ac:dyDescent="0.25">
      <c r="A3" s="36"/>
      <c r="B3" s="36"/>
      <c r="C3" s="36"/>
      <c r="D3" s="36"/>
      <c r="E3" s="36"/>
      <c r="F3" s="36"/>
      <c r="G3" s="36"/>
      <c r="H3" s="36"/>
      <c r="I3" s="36"/>
      <c r="J3" s="36"/>
      <c r="K3" s="36"/>
      <c r="L3" s="36"/>
      <c r="M3" s="36"/>
      <c r="N3" s="33"/>
      <c r="O3" s="33"/>
      <c r="P3" s="33"/>
      <c r="Q3" s="33"/>
      <c r="R3" s="33"/>
      <c r="S3" s="33"/>
      <c r="T3" s="33"/>
      <c r="U3" s="33"/>
      <c r="V3" s="33"/>
      <c r="W3" s="33"/>
      <c r="X3" s="33"/>
      <c r="Y3" s="33"/>
      <c r="Z3" s="33"/>
      <c r="AA3" s="33"/>
      <c r="AB3" s="33"/>
      <c r="AC3" s="33"/>
      <c r="AD3" s="34"/>
    </row>
    <row r="4" spans="1:30" ht="20.25" x14ac:dyDescent="0.25">
      <c r="A4" s="36"/>
      <c r="B4" s="36"/>
      <c r="C4" s="36"/>
      <c r="D4" s="36"/>
      <c r="E4" s="36"/>
      <c r="F4" s="36"/>
      <c r="G4" s="36"/>
      <c r="H4" s="36"/>
      <c r="I4" s="36"/>
      <c r="J4" s="36"/>
      <c r="K4" s="36"/>
      <c r="L4" s="36"/>
      <c r="M4" s="36"/>
      <c r="N4" s="33"/>
      <c r="O4" s="33"/>
      <c r="P4" s="33"/>
      <c r="Q4" s="33"/>
      <c r="R4" s="33"/>
      <c r="S4" s="33"/>
      <c r="T4" s="33"/>
      <c r="U4" s="33"/>
      <c r="V4" s="33"/>
      <c r="W4" s="33"/>
      <c r="X4" s="33"/>
      <c r="Y4" s="33"/>
      <c r="Z4" s="33"/>
      <c r="AA4" s="33"/>
      <c r="AB4" s="33"/>
      <c r="AC4" s="33"/>
      <c r="AD4" s="34"/>
    </row>
    <row r="5" spans="1:30" ht="18.75" customHeight="1"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4"/>
    </row>
    <row r="6" spans="1:30" s="37" customFormat="1" ht="23.25" thickBot="1" x14ac:dyDescent="0.3">
      <c r="B6" s="141" t="s">
        <v>0</v>
      </c>
      <c r="C6" s="142"/>
      <c r="D6" s="142"/>
      <c r="E6" s="142"/>
      <c r="F6" s="142"/>
      <c r="G6" s="142"/>
      <c r="H6" s="142"/>
      <c r="I6" s="142"/>
      <c r="J6" s="142"/>
      <c r="K6" s="142"/>
      <c r="L6" s="142"/>
      <c r="M6" s="143"/>
      <c r="N6" s="38"/>
      <c r="O6" s="38"/>
      <c r="P6" s="38"/>
      <c r="AD6" s="38"/>
    </row>
    <row r="7" spans="1:30" s="37" customFormat="1" ht="24.75" customHeight="1" thickBot="1" x14ac:dyDescent="0.3">
      <c r="B7" s="138" t="s">
        <v>36</v>
      </c>
      <c r="C7" s="139"/>
      <c r="D7" s="140"/>
      <c r="E7" s="127" t="s">
        <v>98</v>
      </c>
      <c r="F7" s="127"/>
      <c r="G7" s="129" t="s">
        <v>19</v>
      </c>
      <c r="H7" s="131" t="s">
        <v>28</v>
      </c>
      <c r="I7" s="131"/>
      <c r="J7" s="131"/>
      <c r="K7" s="132" t="s">
        <v>41</v>
      </c>
      <c r="L7" s="134" t="s">
        <v>42</v>
      </c>
      <c r="M7" s="145" t="s">
        <v>40</v>
      </c>
      <c r="N7" s="2"/>
      <c r="O7" s="2"/>
      <c r="P7" s="2"/>
      <c r="AD7" s="38"/>
    </row>
    <row r="8" spans="1:30" s="39" customFormat="1" ht="88.5" customHeight="1" x14ac:dyDescent="0.25">
      <c r="A8" s="106" t="s">
        <v>63</v>
      </c>
      <c r="B8" s="4" t="s">
        <v>18</v>
      </c>
      <c r="C8" s="5" t="s">
        <v>43</v>
      </c>
      <c r="D8" s="6" t="s">
        <v>37</v>
      </c>
      <c r="E8" s="7" t="s">
        <v>31</v>
      </c>
      <c r="F8" s="8" t="s">
        <v>38</v>
      </c>
      <c r="G8" s="130"/>
      <c r="H8" s="1" t="s">
        <v>26</v>
      </c>
      <c r="I8" s="9" t="s">
        <v>27</v>
      </c>
      <c r="J8" s="1" t="s">
        <v>35</v>
      </c>
      <c r="K8" s="133"/>
      <c r="L8" s="135"/>
      <c r="M8" s="146"/>
      <c r="N8" s="2"/>
      <c r="O8" s="2"/>
      <c r="P8" s="2"/>
      <c r="AD8" s="2"/>
    </row>
    <row r="9" spans="1:30" ht="15" customHeight="1" x14ac:dyDescent="0.25">
      <c r="A9" s="40"/>
      <c r="B9" s="41"/>
      <c r="C9" s="42"/>
      <c r="D9" s="43"/>
      <c r="E9" s="44"/>
      <c r="F9" s="45"/>
      <c r="G9" s="46"/>
      <c r="H9" s="47"/>
      <c r="I9" s="48"/>
      <c r="J9" s="47"/>
      <c r="K9" s="49"/>
      <c r="L9" s="50"/>
      <c r="M9" s="51"/>
      <c r="AD9" s="35"/>
    </row>
    <row r="10" spans="1:30" s="39" customFormat="1" ht="15" customHeight="1" x14ac:dyDescent="0.25">
      <c r="A10" s="11" t="s">
        <v>56</v>
      </c>
      <c r="B10" s="54">
        <v>0.71799999999999997</v>
      </c>
      <c r="C10" s="20">
        <v>11.699</v>
      </c>
      <c r="D10" s="12">
        <f>B10+C10</f>
        <v>12.417</v>
      </c>
      <c r="E10" s="55">
        <v>6.5</v>
      </c>
      <c r="F10" s="56">
        <v>0</v>
      </c>
      <c r="G10" s="14">
        <v>-0.1</v>
      </c>
      <c r="H10" s="57">
        <v>0</v>
      </c>
      <c r="I10" s="15">
        <v>0</v>
      </c>
      <c r="J10" s="57">
        <f>H10-I10</f>
        <v>0</v>
      </c>
      <c r="K10" s="16">
        <f t="shared" ref="K10:K35" si="0">E10+G10+I10</f>
        <v>6.4</v>
      </c>
      <c r="L10" s="17">
        <f t="shared" ref="L10:L35" si="1">F10+J10</f>
        <v>0</v>
      </c>
      <c r="M10" s="18">
        <f>D10-K10-L10</f>
        <v>6.0169999999999995</v>
      </c>
      <c r="N10" s="58"/>
      <c r="O10" s="58"/>
      <c r="P10" s="58"/>
      <c r="AD10" s="58"/>
    </row>
    <row r="11" spans="1:30" s="39" customFormat="1" ht="15" customHeight="1" x14ac:dyDescent="0.25">
      <c r="A11" s="11" t="s">
        <v>3</v>
      </c>
      <c r="B11" s="54">
        <v>0</v>
      </c>
      <c r="C11" s="20">
        <v>3.899</v>
      </c>
      <c r="D11" s="12">
        <f t="shared" ref="D11:D30" si="2">B11+C11</f>
        <v>3.899</v>
      </c>
      <c r="E11" s="55">
        <v>4.5999999999999996</v>
      </c>
      <c r="F11" s="56">
        <v>0</v>
      </c>
      <c r="G11" s="14">
        <v>-3</v>
      </c>
      <c r="H11" s="57">
        <v>0</v>
      </c>
      <c r="I11" s="15">
        <v>0</v>
      </c>
      <c r="J11" s="57">
        <f t="shared" ref="J11:J34" si="3">H11-I11</f>
        <v>0</v>
      </c>
      <c r="K11" s="16">
        <f t="shared" si="0"/>
        <v>1.5999999999999996</v>
      </c>
      <c r="L11" s="17">
        <f t="shared" si="1"/>
        <v>0</v>
      </c>
      <c r="M11" s="18">
        <f t="shared" ref="M11:M34" si="4">D11-K11-L11</f>
        <v>2.2990000000000004</v>
      </c>
      <c r="N11" s="58"/>
      <c r="O11" s="58"/>
      <c r="P11" s="58"/>
      <c r="AD11" s="58"/>
    </row>
    <row r="12" spans="1:30" s="39" customFormat="1" ht="15" customHeight="1" x14ac:dyDescent="0.25">
      <c r="A12" s="11" t="s">
        <v>81</v>
      </c>
      <c r="B12" s="54">
        <v>0</v>
      </c>
      <c r="C12" s="20">
        <v>4.9950000000000001</v>
      </c>
      <c r="D12" s="12">
        <f t="shared" si="2"/>
        <v>4.9950000000000001</v>
      </c>
      <c r="E12" s="55">
        <v>0.4</v>
      </c>
      <c r="F12" s="56">
        <v>0</v>
      </c>
      <c r="G12" s="14">
        <v>0</v>
      </c>
      <c r="H12" s="57">
        <v>0</v>
      </c>
      <c r="I12" s="15">
        <v>0</v>
      </c>
      <c r="J12" s="57">
        <f t="shared" si="3"/>
        <v>0</v>
      </c>
      <c r="K12" s="16">
        <f t="shared" si="0"/>
        <v>0.4</v>
      </c>
      <c r="L12" s="17">
        <f t="shared" si="1"/>
        <v>0</v>
      </c>
      <c r="M12" s="18">
        <f t="shared" si="4"/>
        <v>4.5949999999999998</v>
      </c>
      <c r="N12" s="58"/>
      <c r="O12" s="58"/>
      <c r="P12" s="58"/>
      <c r="AD12" s="58"/>
    </row>
    <row r="13" spans="1:30" s="39" customFormat="1" ht="15" customHeight="1" x14ac:dyDescent="0.25">
      <c r="A13" s="11" t="s">
        <v>77</v>
      </c>
      <c r="B13" s="54">
        <v>1.3169999999999999</v>
      </c>
      <c r="C13" s="20">
        <v>5.117</v>
      </c>
      <c r="D13" s="12">
        <f t="shared" si="2"/>
        <v>6.4340000000000002</v>
      </c>
      <c r="E13" s="55">
        <v>6.2</v>
      </c>
      <c r="F13" s="56">
        <v>0</v>
      </c>
      <c r="G13" s="14">
        <v>0</v>
      </c>
      <c r="H13" s="57">
        <v>0</v>
      </c>
      <c r="I13" s="15">
        <v>0</v>
      </c>
      <c r="J13" s="57">
        <f t="shared" si="3"/>
        <v>0</v>
      </c>
      <c r="K13" s="16">
        <f t="shared" si="0"/>
        <v>6.2</v>
      </c>
      <c r="L13" s="17">
        <f t="shared" si="1"/>
        <v>0</v>
      </c>
      <c r="M13" s="18">
        <f t="shared" si="4"/>
        <v>0.23399999999999999</v>
      </c>
      <c r="N13" s="58"/>
      <c r="O13" s="58"/>
      <c r="P13" s="58"/>
      <c r="AD13" s="58"/>
    </row>
    <row r="14" spans="1:30" s="39" customFormat="1" ht="15" customHeight="1" x14ac:dyDescent="0.25">
      <c r="A14" s="11" t="s">
        <v>78</v>
      </c>
      <c r="B14" s="54">
        <v>0</v>
      </c>
      <c r="C14" s="20">
        <v>1.079</v>
      </c>
      <c r="D14" s="12">
        <f t="shared" si="2"/>
        <v>1.079</v>
      </c>
      <c r="E14" s="55">
        <v>0.9</v>
      </c>
      <c r="F14" s="56">
        <v>0</v>
      </c>
      <c r="G14" s="14">
        <v>0.2</v>
      </c>
      <c r="H14" s="57">
        <v>0</v>
      </c>
      <c r="I14" s="15">
        <v>0</v>
      </c>
      <c r="J14" s="57">
        <f t="shared" si="3"/>
        <v>0</v>
      </c>
      <c r="K14" s="16">
        <f t="shared" si="0"/>
        <v>1.1000000000000001</v>
      </c>
      <c r="L14" s="17">
        <f t="shared" si="1"/>
        <v>0</v>
      </c>
      <c r="M14" s="18">
        <f t="shared" si="4"/>
        <v>-2.100000000000013E-2</v>
      </c>
      <c r="N14" s="58"/>
      <c r="O14" s="58"/>
      <c r="P14" s="58"/>
      <c r="AD14" s="58"/>
    </row>
    <row r="15" spans="1:30" s="39" customFormat="1" ht="15" customHeight="1" x14ac:dyDescent="0.25">
      <c r="A15" s="11" t="s">
        <v>79</v>
      </c>
      <c r="B15" s="54">
        <v>2.468</v>
      </c>
      <c r="C15" s="20">
        <v>2.5179999999999998</v>
      </c>
      <c r="D15" s="12">
        <f t="shared" si="2"/>
        <v>4.9859999999999998</v>
      </c>
      <c r="E15" s="55">
        <v>1.2</v>
      </c>
      <c r="F15" s="56">
        <v>0</v>
      </c>
      <c r="G15" s="14">
        <v>-1</v>
      </c>
      <c r="H15" s="57">
        <v>0</v>
      </c>
      <c r="I15" s="15">
        <v>0</v>
      </c>
      <c r="J15" s="57">
        <f t="shared" si="3"/>
        <v>0</v>
      </c>
      <c r="K15" s="16">
        <f t="shared" si="0"/>
        <v>0.19999999999999996</v>
      </c>
      <c r="L15" s="17">
        <f t="shared" si="1"/>
        <v>0</v>
      </c>
      <c r="M15" s="18">
        <f t="shared" si="4"/>
        <v>4.7859999999999996</v>
      </c>
      <c r="N15" s="58"/>
      <c r="O15" s="58"/>
      <c r="P15" s="58"/>
      <c r="AD15" s="58"/>
    </row>
    <row r="16" spans="1:30" s="39" customFormat="1" ht="15" customHeight="1" x14ac:dyDescent="0.25">
      <c r="A16" s="11" t="s">
        <v>100</v>
      </c>
      <c r="B16" s="54">
        <v>0.55100000000000005</v>
      </c>
      <c r="C16" s="20">
        <v>0.56200000000000006</v>
      </c>
      <c r="D16" s="12">
        <f t="shared" si="2"/>
        <v>1.113</v>
      </c>
      <c r="E16" s="55">
        <v>0</v>
      </c>
      <c r="F16" s="56">
        <v>0</v>
      </c>
      <c r="G16" s="14">
        <v>0</v>
      </c>
      <c r="H16" s="57">
        <v>0</v>
      </c>
      <c r="I16" s="15">
        <v>0</v>
      </c>
      <c r="J16" s="57">
        <f t="shared" si="3"/>
        <v>0</v>
      </c>
      <c r="K16" s="16">
        <f t="shared" si="0"/>
        <v>0</v>
      </c>
      <c r="L16" s="17">
        <f t="shared" si="1"/>
        <v>0</v>
      </c>
      <c r="M16" s="18">
        <f t="shared" si="4"/>
        <v>1.113</v>
      </c>
      <c r="N16" s="58"/>
      <c r="O16" s="58"/>
      <c r="P16" s="58"/>
      <c r="AD16" s="58"/>
    </row>
    <row r="17" spans="1:30" s="39" customFormat="1" ht="15" customHeight="1" x14ac:dyDescent="0.25">
      <c r="A17" s="11" t="s">
        <v>94</v>
      </c>
      <c r="B17" s="54">
        <v>3.8839999999999999</v>
      </c>
      <c r="C17" s="20">
        <v>16.227</v>
      </c>
      <c r="D17" s="12">
        <f t="shared" si="2"/>
        <v>20.111000000000001</v>
      </c>
      <c r="E17" s="55">
        <v>13.9</v>
      </c>
      <c r="F17" s="56">
        <v>0</v>
      </c>
      <c r="G17" s="14">
        <v>-0.6</v>
      </c>
      <c r="H17" s="57">
        <v>0</v>
      </c>
      <c r="I17" s="15">
        <v>0</v>
      </c>
      <c r="J17" s="57">
        <f t="shared" si="3"/>
        <v>0</v>
      </c>
      <c r="K17" s="16">
        <f t="shared" si="0"/>
        <v>13.3</v>
      </c>
      <c r="L17" s="17">
        <f t="shared" si="1"/>
        <v>0</v>
      </c>
      <c r="M17" s="18">
        <f t="shared" si="4"/>
        <v>6.8109999999999999</v>
      </c>
      <c r="N17" s="58"/>
      <c r="O17" s="58"/>
      <c r="P17" s="58"/>
      <c r="AD17" s="58"/>
    </row>
    <row r="18" spans="1:30" s="39" customFormat="1" ht="15" customHeight="1" x14ac:dyDescent="0.25">
      <c r="A18" s="11" t="s">
        <v>34</v>
      </c>
      <c r="B18" s="54">
        <v>6.8</v>
      </c>
      <c r="C18" s="20">
        <v>34.491</v>
      </c>
      <c r="D18" s="12">
        <f t="shared" si="2"/>
        <v>41.290999999999997</v>
      </c>
      <c r="E18" s="55">
        <v>29.6</v>
      </c>
      <c r="F18" s="56">
        <v>0</v>
      </c>
      <c r="G18" s="14">
        <v>8.1999999999999993</v>
      </c>
      <c r="H18" s="57">
        <v>0</v>
      </c>
      <c r="I18" s="15">
        <v>0</v>
      </c>
      <c r="J18" s="57">
        <f t="shared" si="3"/>
        <v>0</v>
      </c>
      <c r="K18" s="16">
        <f t="shared" si="0"/>
        <v>37.799999999999997</v>
      </c>
      <c r="L18" s="17">
        <f t="shared" si="1"/>
        <v>0</v>
      </c>
      <c r="M18" s="18">
        <f t="shared" si="4"/>
        <v>3.4909999999999997</v>
      </c>
      <c r="N18" s="58"/>
      <c r="O18" s="58"/>
      <c r="P18" s="58"/>
      <c r="AD18" s="58"/>
    </row>
    <row r="19" spans="1:30" s="39" customFormat="1" ht="15" customHeight="1" x14ac:dyDescent="0.25">
      <c r="A19" s="11" t="s">
        <v>39</v>
      </c>
      <c r="B19" s="54">
        <v>0</v>
      </c>
      <c r="C19" s="20">
        <v>278.55500000000001</v>
      </c>
      <c r="D19" s="12">
        <f t="shared" si="2"/>
        <v>278.55500000000001</v>
      </c>
      <c r="E19" s="55">
        <v>128.69999999999999</v>
      </c>
      <c r="F19" s="56">
        <v>0</v>
      </c>
      <c r="G19" s="14">
        <v>104</v>
      </c>
      <c r="H19" s="57">
        <v>41.173000000000002</v>
      </c>
      <c r="I19" s="15">
        <v>41.2</v>
      </c>
      <c r="J19" s="57">
        <f t="shared" si="3"/>
        <v>-2.7000000000001023E-2</v>
      </c>
      <c r="K19" s="16">
        <f t="shared" si="0"/>
        <v>273.89999999999998</v>
      </c>
      <c r="L19" s="17">
        <f t="shared" si="1"/>
        <v>-2.7000000000001023E-2</v>
      </c>
      <c r="M19" s="18">
        <f t="shared" si="4"/>
        <v>4.6820000000000306</v>
      </c>
      <c r="N19" s="58"/>
      <c r="O19" s="58"/>
      <c r="P19" s="58"/>
      <c r="AD19" s="58"/>
    </row>
    <row r="20" spans="1:30" s="39" customFormat="1" ht="15" customHeight="1" x14ac:dyDescent="0.25">
      <c r="A20" s="11" t="s">
        <v>4</v>
      </c>
      <c r="B20" s="54">
        <v>0</v>
      </c>
      <c r="C20" s="20">
        <v>36.622999999999998</v>
      </c>
      <c r="D20" s="12">
        <f t="shared" si="2"/>
        <v>36.622999999999998</v>
      </c>
      <c r="E20" s="55">
        <v>16.609000000000002</v>
      </c>
      <c r="F20" s="56">
        <v>0</v>
      </c>
      <c r="G20" s="14">
        <v>20</v>
      </c>
      <c r="H20" s="57">
        <v>0</v>
      </c>
      <c r="I20" s="15">
        <v>0</v>
      </c>
      <c r="J20" s="57">
        <f t="shared" si="3"/>
        <v>0</v>
      </c>
      <c r="K20" s="16">
        <f t="shared" si="0"/>
        <v>36.609000000000002</v>
      </c>
      <c r="L20" s="17">
        <f t="shared" si="1"/>
        <v>0</v>
      </c>
      <c r="M20" s="18">
        <f t="shared" si="4"/>
        <v>1.3999999999995794E-2</v>
      </c>
      <c r="N20" s="58"/>
      <c r="O20" s="58"/>
      <c r="P20" s="58"/>
      <c r="AD20" s="58"/>
    </row>
    <row r="21" spans="1:30" s="39" customFormat="1" ht="15" customHeight="1" x14ac:dyDescent="0.25">
      <c r="A21" s="19" t="s">
        <v>23</v>
      </c>
      <c r="B21" s="54">
        <v>0</v>
      </c>
      <c r="C21" s="20">
        <v>15.148999999999999</v>
      </c>
      <c r="D21" s="12">
        <f t="shared" si="2"/>
        <v>15.148999999999999</v>
      </c>
      <c r="E21" s="55">
        <v>0</v>
      </c>
      <c r="F21" s="56">
        <v>0</v>
      </c>
      <c r="G21" s="14">
        <v>15.1</v>
      </c>
      <c r="H21" s="57">
        <v>0</v>
      </c>
      <c r="I21" s="15">
        <v>0</v>
      </c>
      <c r="J21" s="57">
        <f t="shared" si="3"/>
        <v>0</v>
      </c>
      <c r="K21" s="16">
        <f t="shared" si="0"/>
        <v>15.1</v>
      </c>
      <c r="L21" s="17">
        <f t="shared" si="1"/>
        <v>0</v>
      </c>
      <c r="M21" s="18">
        <f t="shared" si="4"/>
        <v>4.8999999999999488E-2</v>
      </c>
      <c r="N21" s="58"/>
      <c r="O21" s="58"/>
      <c r="P21" s="58"/>
      <c r="AD21" s="58"/>
    </row>
    <row r="22" spans="1:30" s="39" customFormat="1" ht="15" customHeight="1" x14ac:dyDescent="0.25">
      <c r="A22" s="19" t="s">
        <v>5</v>
      </c>
      <c r="B22" s="54">
        <v>3.093</v>
      </c>
      <c r="C22" s="20">
        <v>1.2969999999999999</v>
      </c>
      <c r="D22" s="12">
        <f t="shared" si="2"/>
        <v>4.3899999999999997</v>
      </c>
      <c r="E22" s="55">
        <v>1.2</v>
      </c>
      <c r="F22" s="56">
        <v>0</v>
      </c>
      <c r="G22" s="14">
        <v>0.7</v>
      </c>
      <c r="H22" s="57">
        <v>0</v>
      </c>
      <c r="I22" s="15">
        <v>0</v>
      </c>
      <c r="J22" s="57">
        <f t="shared" si="3"/>
        <v>0</v>
      </c>
      <c r="K22" s="16">
        <f t="shared" si="0"/>
        <v>1.9</v>
      </c>
      <c r="L22" s="17">
        <f t="shared" si="1"/>
        <v>0</v>
      </c>
      <c r="M22" s="18">
        <f t="shared" si="4"/>
        <v>2.4899999999999998</v>
      </c>
      <c r="N22" s="58"/>
      <c r="O22" s="58"/>
      <c r="P22" s="58"/>
      <c r="AD22" s="58"/>
    </row>
    <row r="23" spans="1:30" s="39" customFormat="1" ht="15" customHeight="1" x14ac:dyDescent="0.25">
      <c r="A23" s="19" t="s">
        <v>6</v>
      </c>
      <c r="B23" s="54">
        <v>5.5670000000000002</v>
      </c>
      <c r="C23" s="20">
        <v>2.1110000000000002</v>
      </c>
      <c r="D23" s="12">
        <f t="shared" si="2"/>
        <v>7.6780000000000008</v>
      </c>
      <c r="E23" s="55">
        <v>2.7</v>
      </c>
      <c r="F23" s="56">
        <v>0</v>
      </c>
      <c r="G23" s="14">
        <v>0</v>
      </c>
      <c r="H23" s="57">
        <v>0</v>
      </c>
      <c r="I23" s="15">
        <v>0</v>
      </c>
      <c r="J23" s="57">
        <f t="shared" si="3"/>
        <v>0</v>
      </c>
      <c r="K23" s="16">
        <f t="shared" si="0"/>
        <v>2.7</v>
      </c>
      <c r="L23" s="17">
        <f t="shared" si="1"/>
        <v>0</v>
      </c>
      <c r="M23" s="18">
        <f t="shared" si="4"/>
        <v>4.9780000000000006</v>
      </c>
      <c r="N23" s="58"/>
      <c r="O23" s="58"/>
      <c r="P23" s="58"/>
      <c r="AD23" s="58"/>
    </row>
    <row r="24" spans="1:30" s="39" customFormat="1" ht="15" customHeight="1" x14ac:dyDescent="0.25">
      <c r="A24" s="19" t="s">
        <v>44</v>
      </c>
      <c r="B24" s="54">
        <v>6.0179999999999998</v>
      </c>
      <c r="C24" s="20">
        <v>8.3330000000000002</v>
      </c>
      <c r="D24" s="12">
        <f t="shared" si="2"/>
        <v>14.350999999999999</v>
      </c>
      <c r="E24" s="55">
        <v>13.4</v>
      </c>
      <c r="F24" s="56">
        <v>0</v>
      </c>
      <c r="G24" s="14">
        <v>-2.6</v>
      </c>
      <c r="H24" s="57">
        <v>0</v>
      </c>
      <c r="I24" s="15">
        <v>0</v>
      </c>
      <c r="J24" s="57">
        <f t="shared" si="3"/>
        <v>0</v>
      </c>
      <c r="K24" s="16">
        <f t="shared" si="0"/>
        <v>10.8</v>
      </c>
      <c r="L24" s="17">
        <f t="shared" si="1"/>
        <v>0</v>
      </c>
      <c r="M24" s="18">
        <f t="shared" si="4"/>
        <v>3.5509999999999984</v>
      </c>
      <c r="N24" s="58"/>
      <c r="O24" s="58"/>
      <c r="P24" s="58"/>
      <c r="AD24" s="58"/>
    </row>
    <row r="25" spans="1:30" s="39" customFormat="1" ht="15" customHeight="1" x14ac:dyDescent="0.25">
      <c r="A25" s="19" t="s">
        <v>7</v>
      </c>
      <c r="B25" s="54">
        <v>5.0309999999999997</v>
      </c>
      <c r="C25" s="20">
        <v>2.778</v>
      </c>
      <c r="D25" s="12">
        <f t="shared" si="2"/>
        <v>7.8089999999999993</v>
      </c>
      <c r="E25" s="55">
        <v>1.5</v>
      </c>
      <c r="F25" s="56">
        <v>0</v>
      </c>
      <c r="G25" s="14">
        <v>-1.2</v>
      </c>
      <c r="H25" s="57">
        <v>0</v>
      </c>
      <c r="I25" s="15">
        <v>0</v>
      </c>
      <c r="J25" s="57">
        <f t="shared" si="3"/>
        <v>0</v>
      </c>
      <c r="K25" s="16">
        <f t="shared" si="0"/>
        <v>0.30000000000000004</v>
      </c>
      <c r="L25" s="17">
        <f t="shared" si="1"/>
        <v>0</v>
      </c>
      <c r="M25" s="18">
        <f t="shared" si="4"/>
        <v>7.5089999999999995</v>
      </c>
      <c r="N25" s="58"/>
      <c r="O25" s="58"/>
      <c r="P25" s="58"/>
      <c r="AD25" s="58"/>
    </row>
    <row r="26" spans="1:30" s="39" customFormat="1" ht="11.25" x14ac:dyDescent="0.25">
      <c r="A26" s="19" t="s">
        <v>45</v>
      </c>
      <c r="B26" s="54">
        <v>1.4730000000000001</v>
      </c>
      <c r="C26" s="20">
        <v>2.29</v>
      </c>
      <c r="D26" s="12">
        <f t="shared" si="2"/>
        <v>3.7629999999999999</v>
      </c>
      <c r="E26" s="55">
        <v>2.2999999999999998</v>
      </c>
      <c r="F26" s="56">
        <v>0</v>
      </c>
      <c r="G26" s="14">
        <v>-0.5</v>
      </c>
      <c r="H26" s="57">
        <v>0</v>
      </c>
      <c r="I26" s="15">
        <v>0</v>
      </c>
      <c r="J26" s="57">
        <f t="shared" si="3"/>
        <v>0</v>
      </c>
      <c r="K26" s="16">
        <f t="shared" si="0"/>
        <v>1.7999999999999998</v>
      </c>
      <c r="L26" s="17">
        <f t="shared" si="1"/>
        <v>0</v>
      </c>
      <c r="M26" s="18">
        <f t="shared" si="4"/>
        <v>1.9630000000000001</v>
      </c>
      <c r="N26" s="58"/>
      <c r="O26" s="58"/>
      <c r="P26" s="58"/>
      <c r="AD26" s="58"/>
    </row>
    <row r="27" spans="1:30" s="39" customFormat="1" ht="15" customHeight="1" x14ac:dyDescent="0.25">
      <c r="A27" s="108" t="s">
        <v>110</v>
      </c>
      <c r="B27" s="54">
        <v>28.763999999999999</v>
      </c>
      <c r="C27" s="20">
        <v>56.936999999999998</v>
      </c>
      <c r="D27" s="12">
        <f t="shared" si="2"/>
        <v>85.700999999999993</v>
      </c>
      <c r="E27" s="55">
        <v>65.099999999999994</v>
      </c>
      <c r="F27" s="56">
        <v>0</v>
      </c>
      <c r="G27" s="14">
        <v>35.1</v>
      </c>
      <c r="H27" s="57">
        <v>4.9269999999999996</v>
      </c>
      <c r="I27" s="15">
        <v>4.9000000000000004</v>
      </c>
      <c r="J27" s="57">
        <f t="shared" si="3"/>
        <v>2.6999999999999247E-2</v>
      </c>
      <c r="K27" s="16">
        <f t="shared" si="0"/>
        <v>105.1</v>
      </c>
      <c r="L27" s="17">
        <f t="shared" si="1"/>
        <v>2.6999999999999247E-2</v>
      </c>
      <c r="M27" s="18">
        <f t="shared" si="4"/>
        <v>-19.426000000000002</v>
      </c>
      <c r="N27" s="58"/>
      <c r="O27" s="58"/>
      <c r="P27" s="58"/>
      <c r="AD27" s="58"/>
    </row>
    <row r="28" spans="1:30" s="39" customFormat="1" ht="15" customHeight="1" x14ac:dyDescent="0.25">
      <c r="A28" s="108" t="s">
        <v>59</v>
      </c>
      <c r="B28" s="54">
        <v>0.02</v>
      </c>
      <c r="C28" s="20">
        <v>43.963999999999999</v>
      </c>
      <c r="D28" s="12">
        <f t="shared" si="2"/>
        <v>43.984000000000002</v>
      </c>
      <c r="E28" s="55">
        <v>38.1</v>
      </c>
      <c r="F28" s="56">
        <v>0</v>
      </c>
      <c r="G28" s="14">
        <v>5.8</v>
      </c>
      <c r="H28" s="57">
        <v>0</v>
      </c>
      <c r="I28" s="15">
        <v>0</v>
      </c>
      <c r="J28" s="57">
        <f t="shared" si="3"/>
        <v>0</v>
      </c>
      <c r="K28" s="16">
        <f t="shared" si="0"/>
        <v>43.9</v>
      </c>
      <c r="L28" s="17">
        <f t="shared" si="1"/>
        <v>0</v>
      </c>
      <c r="M28" s="18">
        <f t="shared" si="4"/>
        <v>8.4000000000003183E-2</v>
      </c>
      <c r="N28" s="58"/>
      <c r="O28" s="58"/>
      <c r="P28" s="58"/>
      <c r="AD28" s="58"/>
    </row>
    <row r="29" spans="1:30" s="39" customFormat="1" ht="15" customHeight="1" x14ac:dyDescent="0.25">
      <c r="A29" s="108" t="s">
        <v>71</v>
      </c>
      <c r="B29" s="54">
        <v>2.5000000000000001E-2</v>
      </c>
      <c r="C29" s="20">
        <v>9.2720000000000002</v>
      </c>
      <c r="D29" s="12">
        <f t="shared" si="2"/>
        <v>9.2970000000000006</v>
      </c>
      <c r="E29" s="55">
        <v>8.5</v>
      </c>
      <c r="F29" s="56">
        <v>0</v>
      </c>
      <c r="G29" s="14">
        <v>0.78200000000000003</v>
      </c>
      <c r="H29" s="57">
        <v>0</v>
      </c>
      <c r="I29" s="15">
        <v>0</v>
      </c>
      <c r="J29" s="57">
        <f t="shared" si="3"/>
        <v>0</v>
      </c>
      <c r="K29" s="16">
        <f t="shared" si="0"/>
        <v>9.282</v>
      </c>
      <c r="L29" s="17">
        <f t="shared" si="1"/>
        <v>0</v>
      </c>
      <c r="M29" s="18">
        <f t="shared" si="4"/>
        <v>1.5000000000000568E-2</v>
      </c>
      <c r="N29" s="58"/>
      <c r="O29" s="58"/>
      <c r="P29" s="58"/>
      <c r="AD29" s="58"/>
    </row>
    <row r="30" spans="1:30" s="39" customFormat="1" ht="15" customHeight="1" x14ac:dyDescent="0.25">
      <c r="A30" s="108" t="s">
        <v>62</v>
      </c>
      <c r="B30" s="54">
        <v>0</v>
      </c>
      <c r="C30" s="20">
        <v>21.634</v>
      </c>
      <c r="D30" s="12">
        <f t="shared" si="2"/>
        <v>21.634</v>
      </c>
      <c r="E30" s="55">
        <v>22.9</v>
      </c>
      <c r="F30" s="56">
        <v>0</v>
      </c>
      <c r="G30" s="14">
        <v>-1.6</v>
      </c>
      <c r="H30" s="57">
        <v>0</v>
      </c>
      <c r="I30" s="15">
        <v>0</v>
      </c>
      <c r="J30" s="57">
        <f t="shared" si="3"/>
        <v>0</v>
      </c>
      <c r="K30" s="16">
        <f t="shared" si="0"/>
        <v>21.299999999999997</v>
      </c>
      <c r="L30" s="17">
        <f t="shared" si="1"/>
        <v>0</v>
      </c>
      <c r="M30" s="18">
        <f t="shared" si="4"/>
        <v>0.33400000000000318</v>
      </c>
      <c r="N30" s="58"/>
      <c r="O30" s="58"/>
      <c r="P30" s="58"/>
      <c r="AD30" s="58"/>
    </row>
    <row r="31" spans="1:30" s="39" customFormat="1" ht="15" customHeight="1" x14ac:dyDescent="0.25">
      <c r="A31" s="11" t="s">
        <v>96</v>
      </c>
      <c r="B31" s="54">
        <v>17.431000000000001</v>
      </c>
      <c r="C31" s="20">
        <v>4.8280000000000003</v>
      </c>
      <c r="D31" s="12">
        <f>B31+C31</f>
        <v>22.259</v>
      </c>
      <c r="E31" s="55">
        <v>3.1</v>
      </c>
      <c r="F31" s="56">
        <v>0</v>
      </c>
      <c r="G31" s="14">
        <v>-1.3</v>
      </c>
      <c r="H31" s="57">
        <v>0</v>
      </c>
      <c r="I31" s="15">
        <v>0</v>
      </c>
      <c r="J31" s="57">
        <f t="shared" si="3"/>
        <v>0</v>
      </c>
      <c r="K31" s="16">
        <f t="shared" si="0"/>
        <v>1.8</v>
      </c>
      <c r="L31" s="17">
        <f t="shared" si="1"/>
        <v>0</v>
      </c>
      <c r="M31" s="18">
        <f t="shared" si="4"/>
        <v>20.459</v>
      </c>
      <c r="N31" s="58"/>
      <c r="O31" s="58"/>
      <c r="P31" s="58"/>
      <c r="AD31" s="58"/>
    </row>
    <row r="32" spans="1:30" s="39" customFormat="1" ht="15" customHeight="1" x14ac:dyDescent="0.25">
      <c r="A32" s="19" t="s">
        <v>24</v>
      </c>
      <c r="B32" s="54">
        <v>4.3239999999999998</v>
      </c>
      <c r="C32" s="20">
        <v>14.648999999999999</v>
      </c>
      <c r="D32" s="12">
        <f>B32+C32</f>
        <v>18.972999999999999</v>
      </c>
      <c r="E32" s="55">
        <v>19.3</v>
      </c>
      <c r="F32" s="56">
        <v>0</v>
      </c>
      <c r="G32" s="14">
        <v>-0.6</v>
      </c>
      <c r="H32" s="57">
        <v>0</v>
      </c>
      <c r="I32" s="15">
        <v>0</v>
      </c>
      <c r="J32" s="57">
        <f t="shared" si="3"/>
        <v>0</v>
      </c>
      <c r="K32" s="16">
        <f t="shared" si="0"/>
        <v>18.7</v>
      </c>
      <c r="L32" s="17">
        <f t="shared" si="1"/>
        <v>0</v>
      </c>
      <c r="M32" s="18">
        <f t="shared" si="4"/>
        <v>0.27299999999999969</v>
      </c>
      <c r="N32" s="58"/>
      <c r="O32" s="58"/>
      <c r="P32" s="58"/>
      <c r="AD32" s="58"/>
    </row>
    <row r="33" spans="1:30" s="39" customFormat="1" ht="15" customHeight="1" x14ac:dyDescent="0.25">
      <c r="A33" s="19" t="s">
        <v>8</v>
      </c>
      <c r="B33" s="54">
        <v>20.032</v>
      </c>
      <c r="C33" s="20">
        <v>10.254</v>
      </c>
      <c r="D33" s="12">
        <f>B33+C33</f>
        <v>30.286000000000001</v>
      </c>
      <c r="E33" s="55">
        <v>4.7</v>
      </c>
      <c r="F33" s="56">
        <v>0</v>
      </c>
      <c r="G33" s="14">
        <v>1.9</v>
      </c>
      <c r="H33" s="57">
        <v>0</v>
      </c>
      <c r="I33" s="15">
        <v>0</v>
      </c>
      <c r="J33" s="57">
        <f t="shared" si="3"/>
        <v>0</v>
      </c>
      <c r="K33" s="16">
        <f t="shared" si="0"/>
        <v>6.6</v>
      </c>
      <c r="L33" s="17">
        <f t="shared" si="1"/>
        <v>0</v>
      </c>
      <c r="M33" s="18">
        <f t="shared" si="4"/>
        <v>23.686</v>
      </c>
      <c r="N33" s="58"/>
      <c r="O33" s="58"/>
      <c r="P33" s="58"/>
      <c r="AD33" s="58"/>
    </row>
    <row r="34" spans="1:30" s="39" customFormat="1" ht="15" customHeight="1" x14ac:dyDescent="0.25">
      <c r="A34" s="19" t="s">
        <v>97</v>
      </c>
      <c r="B34" s="54">
        <v>0.66200000000000003</v>
      </c>
      <c r="C34" s="20">
        <v>0.38</v>
      </c>
      <c r="D34" s="12">
        <f>B34+C34</f>
        <v>1.042</v>
      </c>
      <c r="E34" s="55">
        <v>0</v>
      </c>
      <c r="F34" s="56">
        <v>0</v>
      </c>
      <c r="G34" s="14">
        <v>0.1</v>
      </c>
      <c r="H34" s="57">
        <v>0</v>
      </c>
      <c r="I34" s="15">
        <v>0</v>
      </c>
      <c r="J34" s="57">
        <f t="shared" si="3"/>
        <v>0</v>
      </c>
      <c r="K34" s="16">
        <f t="shared" si="0"/>
        <v>0.1</v>
      </c>
      <c r="L34" s="17">
        <f t="shared" si="1"/>
        <v>0</v>
      </c>
      <c r="M34" s="18">
        <f t="shared" si="4"/>
        <v>0.94200000000000006</v>
      </c>
      <c r="N34" s="58"/>
      <c r="O34" s="58"/>
      <c r="P34" s="58"/>
      <c r="AD34" s="58"/>
    </row>
    <row r="35" spans="1:30" s="66" customFormat="1" ht="15" customHeight="1" thickBot="1" x14ac:dyDescent="0.3">
      <c r="A35" s="21" t="s">
        <v>99</v>
      </c>
      <c r="B35" s="59">
        <f>0.527+0.382</f>
        <v>0.90900000000000003</v>
      </c>
      <c r="C35" s="60">
        <v>0</v>
      </c>
      <c r="D35" s="61">
        <f>B35+C35</f>
        <v>0.90900000000000003</v>
      </c>
      <c r="E35" s="62">
        <v>2.7</v>
      </c>
      <c r="F35" s="63">
        <v>0</v>
      </c>
      <c r="G35" s="22">
        <v>-1.8</v>
      </c>
      <c r="H35" s="64">
        <v>0</v>
      </c>
      <c r="I35" s="23">
        <v>0</v>
      </c>
      <c r="J35" s="57">
        <f>H35-I35</f>
        <v>0</v>
      </c>
      <c r="K35" s="65">
        <f t="shared" si="0"/>
        <v>0.90000000000000013</v>
      </c>
      <c r="L35" s="17">
        <f t="shared" si="1"/>
        <v>0</v>
      </c>
      <c r="M35" s="18">
        <f>D35-K35-L35</f>
        <v>8.999999999999897E-3</v>
      </c>
      <c r="N35" s="58"/>
      <c r="O35" s="58"/>
      <c r="P35" s="58"/>
      <c r="AD35" s="58"/>
    </row>
    <row r="36" spans="1:30" s="66" customFormat="1" ht="15" customHeight="1" thickTop="1" thickBot="1" x14ac:dyDescent="0.3">
      <c r="A36" s="25" t="s">
        <v>10</v>
      </c>
      <c r="B36" s="67">
        <f t="shared" ref="B36:M36" si="5">SUM(B10:B35)</f>
        <v>109.087</v>
      </c>
      <c r="C36" s="26">
        <f t="shared" si="5"/>
        <v>589.64100000000008</v>
      </c>
      <c r="D36" s="27">
        <f t="shared" si="5"/>
        <v>698.72800000000007</v>
      </c>
      <c r="E36" s="68">
        <f t="shared" si="5"/>
        <v>394.10899999999998</v>
      </c>
      <c r="F36" s="69">
        <f t="shared" si="5"/>
        <v>0</v>
      </c>
      <c r="G36" s="29">
        <f t="shared" si="5"/>
        <v>177.58200000000002</v>
      </c>
      <c r="H36" s="70">
        <f t="shared" si="5"/>
        <v>46.1</v>
      </c>
      <c r="I36" s="30">
        <f t="shared" si="5"/>
        <v>46.1</v>
      </c>
      <c r="J36" s="71">
        <f t="shared" si="5"/>
        <v>-1.7763568394002505E-15</v>
      </c>
      <c r="K36" s="31">
        <f>SUM(K10:K35)</f>
        <v>617.79099999999994</v>
      </c>
      <c r="L36" s="32">
        <f t="shared" si="5"/>
        <v>-1.7763568394002505E-15</v>
      </c>
      <c r="M36" s="72">
        <f t="shared" si="5"/>
        <v>80.937000000000012</v>
      </c>
      <c r="N36" s="58"/>
      <c r="O36" s="58"/>
      <c r="P36" s="58"/>
      <c r="AD36" s="58"/>
    </row>
    <row r="37" spans="1:30" s="66" customFormat="1" ht="15" customHeight="1" x14ac:dyDescent="0.25">
      <c r="A37" s="73" t="s">
        <v>20</v>
      </c>
      <c r="B37" s="58" t="s">
        <v>21</v>
      </c>
      <c r="C37" s="58" t="s">
        <v>21</v>
      </c>
      <c r="D37" s="58" t="s">
        <v>21</v>
      </c>
      <c r="E37" s="58" t="s">
        <v>21</v>
      </c>
      <c r="F37" s="58" t="s">
        <v>21</v>
      </c>
      <c r="G37" s="58" t="s">
        <v>21</v>
      </c>
      <c r="H37" s="58" t="s">
        <v>21</v>
      </c>
      <c r="I37" s="58" t="s">
        <v>21</v>
      </c>
      <c r="J37" s="58" t="s">
        <v>21</v>
      </c>
      <c r="K37" s="58">
        <v>512.60900000000004</v>
      </c>
      <c r="L37" s="58" t="s">
        <v>21</v>
      </c>
      <c r="M37" s="58" t="s">
        <v>21</v>
      </c>
      <c r="N37" s="58"/>
      <c r="O37" s="58"/>
      <c r="P37" s="58"/>
      <c r="AD37" s="58"/>
    </row>
    <row r="38" spans="1:30" s="66" customFormat="1" ht="15" customHeight="1" x14ac:dyDescent="0.25">
      <c r="A38" s="73" t="s">
        <v>9</v>
      </c>
      <c r="B38" s="58" t="s">
        <v>21</v>
      </c>
      <c r="C38" s="58" t="s">
        <v>21</v>
      </c>
      <c r="D38" s="58" t="s">
        <v>21</v>
      </c>
      <c r="E38" s="58" t="s">
        <v>21</v>
      </c>
      <c r="F38" s="58" t="s">
        <v>21</v>
      </c>
      <c r="G38" s="58" t="s">
        <v>21</v>
      </c>
      <c r="H38" s="58" t="s">
        <v>21</v>
      </c>
      <c r="I38" s="58" t="s">
        <v>21</v>
      </c>
      <c r="J38" s="58" t="s">
        <v>21</v>
      </c>
      <c r="K38" s="58">
        <v>105</v>
      </c>
      <c r="L38" s="58" t="s">
        <v>21</v>
      </c>
      <c r="M38" s="58" t="s">
        <v>21</v>
      </c>
      <c r="N38" s="58"/>
      <c r="O38" s="58"/>
      <c r="P38" s="58"/>
      <c r="AD38" s="58"/>
    </row>
    <row r="39" spans="1:30" s="66" customFormat="1" ht="15" customHeight="1" x14ac:dyDescent="0.25">
      <c r="A39" s="73" t="s">
        <v>22</v>
      </c>
      <c r="B39" s="58" t="s">
        <v>21</v>
      </c>
      <c r="C39" s="58" t="s">
        <v>21</v>
      </c>
      <c r="D39" s="58" t="s">
        <v>21</v>
      </c>
      <c r="E39" s="58" t="s">
        <v>21</v>
      </c>
      <c r="F39" s="58" t="s">
        <v>21</v>
      </c>
      <c r="G39" s="58" t="s">
        <v>21</v>
      </c>
      <c r="H39" s="58" t="s">
        <v>21</v>
      </c>
      <c r="I39" s="58" t="s">
        <v>21</v>
      </c>
      <c r="J39" s="58" t="s">
        <v>21</v>
      </c>
      <c r="K39" s="58">
        <f>K37+K38</f>
        <v>617.60900000000004</v>
      </c>
      <c r="L39" s="58" t="s">
        <v>21</v>
      </c>
      <c r="M39" s="58" t="s">
        <v>21</v>
      </c>
      <c r="N39" s="58"/>
      <c r="O39" s="58"/>
      <c r="P39" s="58"/>
      <c r="AD39" s="58"/>
    </row>
    <row r="40" spans="1:30" s="66" customFormat="1" ht="15" customHeight="1" x14ac:dyDescent="0.25">
      <c r="A40" s="73"/>
      <c r="B40" s="58"/>
      <c r="C40" s="58"/>
      <c r="D40" s="58"/>
      <c r="E40" s="58"/>
      <c r="F40" s="58"/>
      <c r="G40" s="58"/>
      <c r="H40" s="58"/>
      <c r="I40" s="58"/>
      <c r="J40" s="58"/>
      <c r="K40" s="58" t="s">
        <v>106</v>
      </c>
      <c r="L40" s="58"/>
      <c r="M40" s="58"/>
      <c r="N40" s="58"/>
      <c r="O40" s="58"/>
      <c r="P40" s="58"/>
      <c r="AD40" s="58"/>
    </row>
    <row r="41" spans="1:30" s="66" customFormat="1" ht="15" customHeight="1" x14ac:dyDescent="0.25">
      <c r="A41" s="39"/>
      <c r="B41" s="58"/>
      <c r="C41" s="58"/>
      <c r="D41" s="58"/>
      <c r="E41" s="58"/>
      <c r="F41" s="58"/>
      <c r="G41" s="58" t="s">
        <v>107</v>
      </c>
      <c r="H41" s="58"/>
      <c r="I41" s="58"/>
      <c r="J41" s="58"/>
      <c r="K41" s="58"/>
      <c r="L41" s="58"/>
      <c r="M41" s="58"/>
      <c r="N41" s="58"/>
      <c r="O41" s="58"/>
      <c r="P41" s="58"/>
      <c r="AD41" s="58"/>
    </row>
    <row r="42" spans="1:30" s="66" customFormat="1" ht="21" thickBot="1" x14ac:dyDescent="0.3">
      <c r="A42" s="137" t="s">
        <v>47</v>
      </c>
      <c r="B42" s="137"/>
      <c r="C42" s="137"/>
      <c r="D42" s="58"/>
      <c r="E42" s="58"/>
      <c r="F42" s="58"/>
      <c r="G42" s="58"/>
      <c r="H42" s="58"/>
      <c r="I42" s="58"/>
      <c r="J42" s="58"/>
      <c r="K42" s="58"/>
      <c r="L42" s="58"/>
      <c r="M42" s="58"/>
      <c r="N42" s="58"/>
      <c r="O42" s="58"/>
      <c r="P42" s="58"/>
      <c r="AD42" s="58"/>
    </row>
    <row r="43" spans="1:30" s="39" customFormat="1" ht="15" customHeight="1" x14ac:dyDescent="0.25">
      <c r="A43" s="74" t="s">
        <v>25</v>
      </c>
      <c r="B43" s="75">
        <v>2.7890000000000001</v>
      </c>
      <c r="C43" s="76">
        <v>6.8339999999999996</v>
      </c>
      <c r="D43" s="77">
        <f t="shared" ref="D43:D50" si="6">B43+C43</f>
        <v>9.6229999999999993</v>
      </c>
      <c r="E43" s="78">
        <v>2.2999999999999998</v>
      </c>
      <c r="F43" s="76">
        <v>0</v>
      </c>
      <c r="G43" s="78">
        <v>7.3</v>
      </c>
      <c r="H43" s="76">
        <v>0</v>
      </c>
      <c r="I43" s="78">
        <v>0</v>
      </c>
      <c r="J43" s="79">
        <f t="shared" ref="J43:J50" si="7">H43-I43</f>
        <v>0</v>
      </c>
      <c r="K43" s="80">
        <f t="shared" ref="K43:K50" si="8">E43+G43+I43</f>
        <v>9.6</v>
      </c>
      <c r="L43" s="81">
        <f t="shared" ref="L43:L50" si="9">F43+J43</f>
        <v>0</v>
      </c>
      <c r="M43" s="82">
        <f t="shared" ref="M43:M50" si="10">D43-K43-L43</f>
        <v>2.2999999999999687E-2</v>
      </c>
      <c r="N43" s="58"/>
      <c r="O43" s="58"/>
      <c r="P43" s="58"/>
      <c r="AD43" s="58"/>
    </row>
    <row r="44" spans="1:30" s="39" customFormat="1" ht="15" customHeight="1" x14ac:dyDescent="0.25">
      <c r="A44" s="11" t="s">
        <v>50</v>
      </c>
      <c r="B44" s="54">
        <v>4.1210000000000004</v>
      </c>
      <c r="C44" s="20">
        <v>0</v>
      </c>
      <c r="D44" s="83">
        <f t="shared" si="6"/>
        <v>4.1210000000000004</v>
      </c>
      <c r="E44" s="15">
        <v>2.6</v>
      </c>
      <c r="F44" s="20">
        <v>0</v>
      </c>
      <c r="G44" s="15">
        <v>1.5</v>
      </c>
      <c r="H44" s="20">
        <v>0</v>
      </c>
      <c r="I44" s="15">
        <v>0</v>
      </c>
      <c r="J44" s="13">
        <f t="shared" si="7"/>
        <v>0</v>
      </c>
      <c r="K44" s="16">
        <f t="shared" si="8"/>
        <v>4.0999999999999996</v>
      </c>
      <c r="L44" s="17">
        <f t="shared" si="9"/>
        <v>0</v>
      </c>
      <c r="M44" s="18">
        <f t="shared" si="10"/>
        <v>2.1000000000000796E-2</v>
      </c>
      <c r="N44" s="58"/>
      <c r="O44" s="58"/>
      <c r="P44" s="58"/>
      <c r="AD44" s="58"/>
    </row>
    <row r="45" spans="1:30" s="39" customFormat="1" ht="15" customHeight="1" x14ac:dyDescent="0.25">
      <c r="A45" s="11" t="s">
        <v>12</v>
      </c>
      <c r="B45" s="54">
        <v>1.67</v>
      </c>
      <c r="C45" s="20">
        <v>0</v>
      </c>
      <c r="D45" s="83">
        <f t="shared" si="6"/>
        <v>1.67</v>
      </c>
      <c r="E45" s="15">
        <v>0</v>
      </c>
      <c r="F45" s="20">
        <v>0</v>
      </c>
      <c r="G45" s="15">
        <v>1.67</v>
      </c>
      <c r="H45" s="20">
        <v>0</v>
      </c>
      <c r="I45" s="15">
        <v>0</v>
      </c>
      <c r="J45" s="13">
        <f t="shared" si="7"/>
        <v>0</v>
      </c>
      <c r="K45" s="16">
        <f t="shared" si="8"/>
        <v>1.67</v>
      </c>
      <c r="L45" s="17">
        <f t="shared" si="9"/>
        <v>0</v>
      </c>
      <c r="M45" s="18">
        <f t="shared" si="10"/>
        <v>0</v>
      </c>
      <c r="N45" s="58"/>
      <c r="O45" s="58"/>
      <c r="P45" s="58"/>
      <c r="AD45" s="58"/>
    </row>
    <row r="46" spans="1:30" s="39" customFormat="1" ht="15" customHeight="1" x14ac:dyDescent="0.25">
      <c r="A46" s="11" t="s">
        <v>13</v>
      </c>
      <c r="B46" s="54">
        <v>1.962</v>
      </c>
      <c r="C46" s="20">
        <v>54.813000000000002</v>
      </c>
      <c r="D46" s="83">
        <f t="shared" si="6"/>
        <v>56.775000000000006</v>
      </c>
      <c r="E46" s="15">
        <v>25</v>
      </c>
      <c r="F46" s="20">
        <v>0</v>
      </c>
      <c r="G46" s="15">
        <v>-2.9</v>
      </c>
      <c r="H46" s="20">
        <v>0</v>
      </c>
      <c r="I46" s="15">
        <v>0</v>
      </c>
      <c r="J46" s="13">
        <f t="shared" si="7"/>
        <v>0</v>
      </c>
      <c r="K46" s="16">
        <f t="shared" si="8"/>
        <v>22.1</v>
      </c>
      <c r="L46" s="17">
        <f t="shared" si="9"/>
        <v>0</v>
      </c>
      <c r="M46" s="18">
        <f t="shared" si="10"/>
        <v>34.675000000000004</v>
      </c>
      <c r="N46" s="58"/>
      <c r="O46" s="58"/>
      <c r="P46" s="58"/>
      <c r="AD46" s="58"/>
    </row>
    <row r="47" spans="1:30" s="39" customFormat="1" ht="15" customHeight="1" x14ac:dyDescent="0.25">
      <c r="A47" s="11" t="s">
        <v>14</v>
      </c>
      <c r="B47" s="54">
        <v>198.41300000000001</v>
      </c>
      <c r="C47" s="20">
        <v>145.679</v>
      </c>
      <c r="D47" s="83">
        <f t="shared" si="6"/>
        <v>344.09199999999998</v>
      </c>
      <c r="E47" s="15">
        <v>156.30000000000001</v>
      </c>
      <c r="F47" s="20">
        <v>0</v>
      </c>
      <c r="G47" s="15">
        <v>65.900000000000006</v>
      </c>
      <c r="H47" s="20">
        <v>0</v>
      </c>
      <c r="I47" s="15">
        <v>0</v>
      </c>
      <c r="J47" s="13">
        <f t="shared" si="7"/>
        <v>0</v>
      </c>
      <c r="K47" s="16">
        <f t="shared" si="8"/>
        <v>222.20000000000002</v>
      </c>
      <c r="L47" s="17">
        <f t="shared" si="9"/>
        <v>0</v>
      </c>
      <c r="M47" s="18">
        <f t="shared" si="10"/>
        <v>121.89199999999997</v>
      </c>
      <c r="N47" s="58"/>
      <c r="O47" s="58"/>
      <c r="P47" s="58"/>
      <c r="AD47" s="58"/>
    </row>
    <row r="48" spans="1:30" s="39" customFormat="1" ht="15" customHeight="1" x14ac:dyDescent="0.25">
      <c r="A48" s="11" t="s">
        <v>58</v>
      </c>
      <c r="B48" s="54">
        <v>15.942</v>
      </c>
      <c r="C48" s="20">
        <v>16.442</v>
      </c>
      <c r="D48" s="83">
        <f t="shared" si="6"/>
        <v>32.384</v>
      </c>
      <c r="E48" s="15">
        <v>9</v>
      </c>
      <c r="F48" s="20">
        <v>0</v>
      </c>
      <c r="G48" s="15">
        <v>0.4</v>
      </c>
      <c r="H48" s="20">
        <v>0</v>
      </c>
      <c r="I48" s="15">
        <v>0</v>
      </c>
      <c r="J48" s="13">
        <f>H48-I48</f>
        <v>0</v>
      </c>
      <c r="K48" s="16">
        <f>E48+G48+I48</f>
        <v>9.4</v>
      </c>
      <c r="L48" s="17">
        <f>F48+J48</f>
        <v>0</v>
      </c>
      <c r="M48" s="18">
        <f t="shared" si="10"/>
        <v>22.984000000000002</v>
      </c>
      <c r="N48" s="58"/>
      <c r="O48" s="58"/>
      <c r="P48" s="58"/>
      <c r="AD48" s="58"/>
    </row>
    <row r="49" spans="1:30" s="39" customFormat="1" ht="15" customHeight="1" x14ac:dyDescent="0.25">
      <c r="A49" s="11" t="s">
        <v>95</v>
      </c>
      <c r="B49" s="54">
        <v>0</v>
      </c>
      <c r="C49" s="20">
        <v>9.73</v>
      </c>
      <c r="D49" s="83">
        <f t="shared" si="6"/>
        <v>9.73</v>
      </c>
      <c r="E49" s="15">
        <v>0</v>
      </c>
      <c r="F49" s="20">
        <v>0</v>
      </c>
      <c r="G49" s="15">
        <v>0.3</v>
      </c>
      <c r="H49" s="20">
        <v>0</v>
      </c>
      <c r="I49" s="15">
        <v>0</v>
      </c>
      <c r="J49" s="13">
        <f>H49-I49</f>
        <v>0</v>
      </c>
      <c r="K49" s="16">
        <f>E49+G49+I49</f>
        <v>0.3</v>
      </c>
      <c r="L49" s="17">
        <f>F49+J49</f>
        <v>0</v>
      </c>
      <c r="M49" s="18">
        <f t="shared" si="10"/>
        <v>9.43</v>
      </c>
      <c r="N49" s="58"/>
      <c r="O49" s="58"/>
      <c r="P49" s="58"/>
      <c r="AD49" s="58"/>
    </row>
    <row r="50" spans="1:30" s="39" customFormat="1" ht="15" customHeight="1" thickBot="1" x14ac:dyDescent="0.3">
      <c r="A50" s="84" t="s">
        <v>51</v>
      </c>
      <c r="B50" s="85">
        <v>16.422999999999998</v>
      </c>
      <c r="C50" s="86">
        <v>12</v>
      </c>
      <c r="D50" s="83">
        <f t="shared" si="6"/>
        <v>28.422999999999998</v>
      </c>
      <c r="E50" s="87">
        <v>2.6</v>
      </c>
      <c r="F50" s="86">
        <v>0</v>
      </c>
      <c r="G50" s="87">
        <v>0</v>
      </c>
      <c r="H50" s="86">
        <v>0</v>
      </c>
      <c r="I50" s="87">
        <v>0</v>
      </c>
      <c r="J50" s="13">
        <f t="shared" si="7"/>
        <v>0</v>
      </c>
      <c r="K50" s="24">
        <f t="shared" si="8"/>
        <v>2.6</v>
      </c>
      <c r="L50" s="17">
        <f t="shared" si="9"/>
        <v>0</v>
      </c>
      <c r="M50" s="88">
        <f t="shared" si="10"/>
        <v>25.822999999999997</v>
      </c>
      <c r="N50" s="58"/>
      <c r="O50" s="58"/>
      <c r="P50" s="58"/>
      <c r="AD50" s="58"/>
    </row>
    <row r="51" spans="1:30" s="66" customFormat="1" ht="15" customHeight="1" thickTop="1" thickBot="1" x14ac:dyDescent="0.3">
      <c r="A51" s="25" t="s">
        <v>48</v>
      </c>
      <c r="B51" s="67">
        <f t="shared" ref="B51:M51" si="11">SUM(B43:B50)</f>
        <v>241.32000000000002</v>
      </c>
      <c r="C51" s="26">
        <f t="shared" si="11"/>
        <v>245.49800000000002</v>
      </c>
      <c r="D51" s="89">
        <f t="shared" si="11"/>
        <v>486.81800000000004</v>
      </c>
      <c r="E51" s="30">
        <f t="shared" si="11"/>
        <v>197.8</v>
      </c>
      <c r="F51" s="26">
        <f t="shared" si="11"/>
        <v>0</v>
      </c>
      <c r="G51" s="30">
        <f t="shared" si="11"/>
        <v>74.17</v>
      </c>
      <c r="H51" s="26">
        <f t="shared" si="11"/>
        <v>0</v>
      </c>
      <c r="I51" s="30">
        <f t="shared" si="11"/>
        <v>0</v>
      </c>
      <c r="J51" s="28">
        <f t="shared" si="11"/>
        <v>0</v>
      </c>
      <c r="K51" s="31">
        <f t="shared" si="11"/>
        <v>271.97000000000003</v>
      </c>
      <c r="L51" s="32">
        <f t="shared" si="11"/>
        <v>0</v>
      </c>
      <c r="M51" s="72">
        <f t="shared" si="11"/>
        <v>214.84800000000001</v>
      </c>
      <c r="N51" s="58"/>
      <c r="O51" s="58"/>
      <c r="P51" s="58"/>
      <c r="AD51" s="58"/>
    </row>
    <row r="52" spans="1:30" s="66" customFormat="1" ht="15" customHeight="1" x14ac:dyDescent="0.25">
      <c r="A52" s="73" t="s">
        <v>52</v>
      </c>
      <c r="B52" s="58" t="s">
        <v>21</v>
      </c>
      <c r="C52" s="58" t="s">
        <v>21</v>
      </c>
      <c r="D52" s="58" t="s">
        <v>21</v>
      </c>
      <c r="E52" s="58" t="s">
        <v>21</v>
      </c>
      <c r="F52" s="58" t="s">
        <v>21</v>
      </c>
      <c r="G52" s="58" t="s">
        <v>21</v>
      </c>
      <c r="H52" s="58" t="s">
        <v>21</v>
      </c>
      <c r="I52" s="58" t="s">
        <v>21</v>
      </c>
      <c r="J52" s="58" t="s">
        <v>21</v>
      </c>
      <c r="K52" s="58">
        <f>K36+K51</f>
        <v>889.76099999999997</v>
      </c>
      <c r="L52" s="58" t="s">
        <v>21</v>
      </c>
      <c r="M52" s="58" t="s">
        <v>21</v>
      </c>
      <c r="N52" s="58"/>
      <c r="O52" s="58"/>
      <c r="P52" s="58"/>
      <c r="AD52" s="58"/>
    </row>
    <row r="53" spans="1:30" s="66" customFormat="1" ht="15" customHeight="1" x14ac:dyDescent="0.25">
      <c r="A53" s="73" t="s">
        <v>49</v>
      </c>
      <c r="B53" s="58" t="s">
        <v>21</v>
      </c>
      <c r="C53" s="58" t="s">
        <v>21</v>
      </c>
      <c r="D53" s="58" t="s">
        <v>21</v>
      </c>
      <c r="E53" s="58" t="s">
        <v>21</v>
      </c>
      <c r="F53" s="58" t="s">
        <v>21</v>
      </c>
      <c r="G53" s="58" t="s">
        <v>21</v>
      </c>
      <c r="H53" s="58" t="s">
        <v>21</v>
      </c>
      <c r="I53" s="58" t="s">
        <v>21</v>
      </c>
      <c r="J53" s="58" t="s">
        <v>21</v>
      </c>
      <c r="K53" s="58">
        <f>K36+L36+K51+L51</f>
        <v>889.76099999999997</v>
      </c>
      <c r="L53" s="58" t="s">
        <v>21</v>
      </c>
      <c r="M53" s="58" t="s">
        <v>21</v>
      </c>
      <c r="N53" s="58"/>
      <c r="O53" s="58"/>
      <c r="P53" s="58"/>
      <c r="AD53" s="58"/>
    </row>
    <row r="54" spans="1:30" s="66" customFormat="1" ht="15" customHeight="1" x14ac:dyDescent="0.25">
      <c r="A54" s="73"/>
      <c r="B54" s="58"/>
      <c r="C54" s="58"/>
      <c r="D54" s="58"/>
      <c r="E54" s="58"/>
      <c r="F54" s="58"/>
      <c r="G54" s="58"/>
      <c r="H54" s="58"/>
      <c r="I54" s="58"/>
      <c r="J54" s="58"/>
      <c r="K54" s="58"/>
      <c r="L54" s="58"/>
      <c r="M54" s="58"/>
      <c r="N54" s="58"/>
      <c r="O54" s="58"/>
      <c r="P54" s="58"/>
      <c r="AD54" s="58"/>
    </row>
    <row r="55" spans="1:30" s="66" customFormat="1" ht="15" customHeight="1" x14ac:dyDescent="0.25">
      <c r="A55" s="73"/>
      <c r="B55" s="58"/>
      <c r="C55" s="58"/>
      <c r="D55" s="58"/>
      <c r="E55" s="58"/>
      <c r="F55" s="58"/>
      <c r="G55" s="58"/>
      <c r="H55" s="58"/>
      <c r="I55" s="58"/>
      <c r="J55" s="58"/>
      <c r="K55" s="58"/>
      <c r="L55" s="58"/>
      <c r="M55" s="58"/>
      <c r="N55" s="58"/>
      <c r="O55" s="58"/>
      <c r="P55" s="58"/>
      <c r="AD55" s="58"/>
    </row>
    <row r="56" spans="1:30" s="66" customFormat="1" ht="15" customHeight="1" x14ac:dyDescent="0.25">
      <c r="A56" s="73"/>
      <c r="B56" s="58"/>
      <c r="C56" s="58"/>
      <c r="D56" s="58"/>
      <c r="E56" s="58"/>
      <c r="F56" s="58"/>
      <c r="G56" s="58"/>
      <c r="H56" s="58"/>
      <c r="I56" s="58"/>
      <c r="J56" s="58"/>
      <c r="K56" s="58"/>
      <c r="L56" s="58"/>
      <c r="M56" s="58"/>
      <c r="N56" s="58"/>
      <c r="O56" s="58"/>
      <c r="P56" s="58"/>
      <c r="AD56" s="58"/>
    </row>
    <row r="57" spans="1:30" s="66" customFormat="1" ht="15" customHeight="1" x14ac:dyDescent="0.25">
      <c r="A57" s="73"/>
      <c r="B57" s="58"/>
      <c r="C57" s="58"/>
      <c r="D57" s="58"/>
      <c r="E57" s="58"/>
      <c r="F57" s="58"/>
      <c r="G57" s="58"/>
      <c r="H57" s="58"/>
      <c r="I57" s="58"/>
      <c r="J57" s="58"/>
      <c r="K57" s="58"/>
      <c r="L57" s="58"/>
      <c r="M57" s="58"/>
      <c r="N57" s="58"/>
      <c r="O57" s="58"/>
      <c r="P57" s="58"/>
      <c r="AD57" s="58"/>
    </row>
    <row r="58" spans="1:30" s="66" customFormat="1" ht="15" customHeight="1" x14ac:dyDescent="0.25">
      <c r="A58" s="73"/>
      <c r="B58" s="58"/>
      <c r="C58" s="58"/>
      <c r="D58" s="58"/>
      <c r="E58" s="58"/>
      <c r="F58" s="58"/>
      <c r="G58" s="58"/>
      <c r="H58" s="58"/>
      <c r="I58" s="58"/>
      <c r="J58" s="58"/>
      <c r="K58" s="58"/>
      <c r="L58" s="58"/>
      <c r="M58" s="58"/>
      <c r="N58" s="58"/>
      <c r="O58" s="58"/>
      <c r="P58" s="58"/>
      <c r="AD58" s="58"/>
    </row>
    <row r="59" spans="1:30" s="66" customFormat="1" ht="15" customHeight="1" x14ac:dyDescent="0.25">
      <c r="A59" s="73"/>
      <c r="B59" s="58"/>
      <c r="C59" s="58"/>
      <c r="D59" s="58"/>
      <c r="E59" s="58"/>
      <c r="F59" s="58"/>
      <c r="G59" s="58"/>
      <c r="H59" s="58"/>
      <c r="I59" s="58"/>
      <c r="J59" s="58"/>
      <c r="K59" s="58"/>
      <c r="L59" s="58"/>
      <c r="M59" s="58"/>
      <c r="N59" s="58"/>
      <c r="O59" s="58"/>
      <c r="P59" s="58"/>
      <c r="AD59" s="58"/>
    </row>
    <row r="60" spans="1:30" s="66" customFormat="1" ht="15" customHeight="1" x14ac:dyDescent="0.25">
      <c r="A60" s="39"/>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row>
    <row r="61" spans="1:30" ht="34.5" x14ac:dyDescent="0.25">
      <c r="A61" s="147" t="s">
        <v>90</v>
      </c>
      <c r="B61" s="147"/>
      <c r="C61" s="147"/>
      <c r="D61" s="147"/>
      <c r="E61" s="147"/>
      <c r="F61" s="147"/>
      <c r="G61" s="147"/>
      <c r="H61" s="147"/>
      <c r="I61" s="147"/>
      <c r="J61" s="147"/>
      <c r="K61" s="147"/>
      <c r="L61" s="147"/>
      <c r="M61" s="147"/>
      <c r="N61" s="33"/>
      <c r="O61" s="33"/>
      <c r="P61" s="33"/>
      <c r="Q61" s="33"/>
      <c r="R61" s="33"/>
      <c r="S61" s="33"/>
      <c r="T61" s="33"/>
      <c r="U61" s="33"/>
      <c r="V61" s="33"/>
      <c r="W61" s="33"/>
      <c r="X61" s="33"/>
      <c r="Y61" s="33"/>
      <c r="Z61" s="33"/>
      <c r="AA61" s="33"/>
      <c r="AB61" s="33"/>
      <c r="AC61" s="33"/>
      <c r="AD61" s="34"/>
    </row>
    <row r="62" spans="1:30" ht="20.25" x14ac:dyDescent="0.25">
      <c r="A62" s="148" t="s">
        <v>64</v>
      </c>
      <c r="B62" s="148"/>
      <c r="C62" s="148"/>
      <c r="D62" s="148"/>
      <c r="E62" s="148"/>
      <c r="F62" s="148"/>
      <c r="G62" s="148"/>
      <c r="H62" s="148"/>
      <c r="I62" s="148"/>
      <c r="J62" s="148"/>
      <c r="K62" s="148"/>
      <c r="L62" s="148"/>
      <c r="M62" s="148"/>
      <c r="N62" s="33"/>
      <c r="O62" s="33"/>
      <c r="P62" s="33"/>
      <c r="Q62" s="33"/>
      <c r="R62" s="33"/>
      <c r="S62" s="33"/>
      <c r="T62" s="33"/>
      <c r="U62" s="33"/>
      <c r="V62" s="33"/>
      <c r="W62" s="33"/>
      <c r="X62" s="33"/>
      <c r="Y62" s="33"/>
      <c r="Z62" s="33"/>
      <c r="AA62" s="33"/>
      <c r="AB62" s="33"/>
      <c r="AC62" s="33"/>
      <c r="AD62" s="34"/>
    </row>
    <row r="63" spans="1:30" ht="20.25" x14ac:dyDescent="0.25">
      <c r="A63" s="36"/>
      <c r="B63" s="36"/>
      <c r="C63" s="36"/>
      <c r="D63" s="36"/>
      <c r="E63" s="36"/>
      <c r="F63" s="36"/>
      <c r="G63" s="36"/>
      <c r="H63" s="36"/>
      <c r="I63" s="36"/>
      <c r="J63" s="36"/>
      <c r="K63" s="36"/>
      <c r="L63" s="36"/>
      <c r="M63" s="36"/>
      <c r="N63" s="33"/>
      <c r="O63" s="33"/>
      <c r="P63" s="33"/>
      <c r="Q63" s="33"/>
      <c r="R63" s="33"/>
      <c r="S63" s="33"/>
      <c r="T63" s="33"/>
      <c r="U63" s="33"/>
      <c r="V63" s="33"/>
      <c r="W63" s="33"/>
      <c r="X63" s="33"/>
      <c r="Y63" s="33"/>
      <c r="Z63" s="33"/>
      <c r="AA63" s="33"/>
      <c r="AB63" s="33"/>
      <c r="AC63" s="33"/>
      <c r="AD63" s="34"/>
    </row>
    <row r="64" spans="1:30" ht="20.25" x14ac:dyDescent="0.25">
      <c r="A64" s="36"/>
      <c r="B64" s="36"/>
      <c r="C64" s="36"/>
      <c r="D64" s="36"/>
      <c r="E64" s="36"/>
      <c r="F64" s="36"/>
      <c r="G64" s="36"/>
      <c r="H64" s="36"/>
      <c r="I64" s="36"/>
      <c r="J64" s="36"/>
      <c r="K64" s="36"/>
      <c r="L64" s="36"/>
      <c r="M64" s="36"/>
      <c r="N64" s="33"/>
      <c r="O64" s="33"/>
      <c r="P64" s="33"/>
      <c r="Q64" s="33"/>
      <c r="R64" s="33"/>
      <c r="S64" s="33"/>
      <c r="T64" s="33"/>
      <c r="U64" s="33"/>
      <c r="V64" s="33"/>
      <c r="W64" s="33"/>
      <c r="X64" s="33"/>
      <c r="Y64" s="33"/>
      <c r="Z64" s="33"/>
      <c r="AA64" s="33"/>
      <c r="AB64" s="33"/>
      <c r="AC64" s="33"/>
      <c r="AD64" s="34"/>
    </row>
    <row r="65" spans="1:30" ht="18.75" customHeight="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4"/>
    </row>
    <row r="66" spans="1:30" ht="15" customHeight="1" thickBot="1" x14ac:dyDescent="0.3">
      <c r="A66" s="9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row>
    <row r="67" spans="1:30" ht="23.25" thickBot="1" x14ac:dyDescent="0.3">
      <c r="A67" s="37"/>
      <c r="B67" s="141" t="s">
        <v>1</v>
      </c>
      <c r="C67" s="142"/>
      <c r="D67" s="142"/>
      <c r="E67" s="142"/>
      <c r="F67" s="142"/>
      <c r="G67" s="142"/>
      <c r="H67" s="142"/>
      <c r="I67" s="142"/>
      <c r="J67" s="142"/>
      <c r="K67" s="142"/>
      <c r="L67" s="142"/>
      <c r="M67" s="143"/>
      <c r="N67" s="34"/>
      <c r="O67" s="34"/>
      <c r="P67" s="34"/>
      <c r="Q67" s="34"/>
      <c r="R67" s="34"/>
      <c r="S67" s="34"/>
      <c r="T67" s="34"/>
      <c r="U67" s="34"/>
      <c r="V67" s="34"/>
      <c r="W67" s="34"/>
      <c r="X67" s="34"/>
      <c r="Y67" s="34"/>
      <c r="Z67" s="34"/>
      <c r="AA67" s="34"/>
      <c r="AB67" s="34"/>
      <c r="AC67" s="34"/>
    </row>
    <row r="68" spans="1:30" ht="28.5" customHeight="1" thickBot="1" x14ac:dyDescent="0.3">
      <c r="A68" s="37"/>
      <c r="B68" s="138" t="s">
        <v>36</v>
      </c>
      <c r="C68" s="139"/>
      <c r="D68" s="140"/>
      <c r="E68" s="127" t="s">
        <v>30</v>
      </c>
      <c r="F68" s="128"/>
      <c r="G68" s="129" t="s">
        <v>19</v>
      </c>
      <c r="H68" s="131" t="s">
        <v>28</v>
      </c>
      <c r="I68" s="131"/>
      <c r="J68" s="131"/>
      <c r="K68" s="132" t="s">
        <v>41</v>
      </c>
      <c r="L68" s="134" t="s">
        <v>42</v>
      </c>
      <c r="M68" s="145" t="s">
        <v>40</v>
      </c>
      <c r="N68" s="34"/>
      <c r="O68" s="34"/>
      <c r="P68" s="34"/>
      <c r="Q68" s="34"/>
      <c r="R68" s="34"/>
      <c r="S68" s="34"/>
      <c r="T68" s="34"/>
      <c r="U68" s="34"/>
      <c r="V68" s="34"/>
      <c r="W68" s="34"/>
      <c r="X68" s="34"/>
      <c r="Y68" s="34"/>
      <c r="Z68" s="34"/>
      <c r="AA68" s="34"/>
      <c r="AB68" s="34"/>
      <c r="AC68" s="34"/>
    </row>
    <row r="69" spans="1:30" ht="81" customHeight="1" x14ac:dyDescent="0.25">
      <c r="A69" s="106" t="s">
        <v>63</v>
      </c>
      <c r="B69" s="4" t="s">
        <v>18</v>
      </c>
      <c r="C69" s="5" t="s">
        <v>101</v>
      </c>
      <c r="D69" s="6" t="s">
        <v>37</v>
      </c>
      <c r="E69" s="7" t="s">
        <v>31</v>
      </c>
      <c r="F69" s="10" t="s">
        <v>38</v>
      </c>
      <c r="G69" s="130"/>
      <c r="H69" s="1" t="s">
        <v>26</v>
      </c>
      <c r="I69" s="9" t="s">
        <v>27</v>
      </c>
      <c r="J69" s="1" t="s">
        <v>35</v>
      </c>
      <c r="K69" s="133"/>
      <c r="L69" s="135"/>
      <c r="M69" s="146"/>
      <c r="N69" s="34"/>
      <c r="O69" s="34"/>
      <c r="P69" s="34"/>
      <c r="Q69" s="34"/>
      <c r="R69" s="34"/>
      <c r="S69" s="34"/>
      <c r="T69" s="34"/>
      <c r="U69" s="34"/>
      <c r="V69" s="34"/>
      <c r="W69" s="34"/>
      <c r="X69" s="34"/>
      <c r="Y69" s="34"/>
      <c r="Z69" s="34"/>
      <c r="AA69" s="34"/>
      <c r="AB69" s="34"/>
      <c r="AC69" s="34"/>
    </row>
    <row r="70" spans="1:30" ht="15.75" customHeight="1" x14ac:dyDescent="0.25">
      <c r="A70" s="40"/>
      <c r="B70" s="92"/>
      <c r="C70" s="93"/>
      <c r="D70" s="94"/>
      <c r="E70" s="95"/>
      <c r="F70" s="96"/>
      <c r="G70" s="97"/>
      <c r="H70" s="98"/>
      <c r="I70" s="99"/>
      <c r="J70" s="96"/>
      <c r="K70" s="100"/>
      <c r="L70" s="50"/>
      <c r="M70" s="101"/>
      <c r="N70" s="34"/>
      <c r="O70" s="34"/>
      <c r="P70" s="34"/>
      <c r="Q70" s="34"/>
      <c r="R70" s="34"/>
      <c r="S70" s="34"/>
      <c r="T70" s="34"/>
      <c r="U70" s="34"/>
      <c r="V70" s="34"/>
      <c r="W70" s="34"/>
      <c r="X70" s="34"/>
      <c r="Y70" s="34"/>
      <c r="Z70" s="34"/>
      <c r="AA70" s="34"/>
      <c r="AB70" s="34"/>
      <c r="AC70" s="34"/>
    </row>
    <row r="71" spans="1:30" s="39" customFormat="1" ht="15" customHeight="1" x14ac:dyDescent="0.25">
      <c r="A71" s="11" t="s">
        <v>56</v>
      </c>
      <c r="B71" s="54">
        <v>0</v>
      </c>
      <c r="C71" s="20">
        <v>11.9</v>
      </c>
      <c r="D71" s="12">
        <f>B71+C71</f>
        <v>11.9</v>
      </c>
      <c r="E71" s="55">
        <v>7.0659999999999998</v>
      </c>
      <c r="F71" s="56">
        <v>0</v>
      </c>
      <c r="G71" s="14">
        <v>-1.22546</v>
      </c>
      <c r="H71" s="57">
        <v>6.093</v>
      </c>
      <c r="I71" s="15">
        <v>6.093</v>
      </c>
      <c r="J71" s="57">
        <f>H71-I71</f>
        <v>0</v>
      </c>
      <c r="K71" s="16">
        <f t="shared" ref="K71:K96" si="12">E71+G71+I71</f>
        <v>11.933540000000001</v>
      </c>
      <c r="L71" s="17">
        <f t="shared" ref="L71:L96" si="13">F71+J71</f>
        <v>0</v>
      </c>
      <c r="M71" s="18">
        <f>D71-K71-L71</f>
        <v>-3.3540000000000347E-2</v>
      </c>
      <c r="N71" s="58"/>
      <c r="O71" s="58"/>
      <c r="P71" s="58"/>
      <c r="AD71" s="58"/>
    </row>
    <row r="72" spans="1:30" s="39" customFormat="1" ht="15" customHeight="1" x14ac:dyDescent="0.25">
      <c r="A72" s="11" t="s">
        <v>3</v>
      </c>
      <c r="B72" s="54">
        <v>2.2999999999999998</v>
      </c>
      <c r="C72" s="20">
        <v>4</v>
      </c>
      <c r="D72" s="12">
        <f t="shared" ref="D72:D91" si="14">B72+C72</f>
        <v>6.3</v>
      </c>
      <c r="E72" s="55">
        <v>5.4770000000000003</v>
      </c>
      <c r="F72" s="56">
        <v>0</v>
      </c>
      <c r="G72" s="14">
        <v>-0.34599999999999997</v>
      </c>
      <c r="H72" s="57">
        <v>1.135</v>
      </c>
      <c r="I72" s="15">
        <v>1.135</v>
      </c>
      <c r="J72" s="57">
        <f t="shared" ref="J72:J96" si="15">H72-I72</f>
        <v>0</v>
      </c>
      <c r="K72" s="16">
        <f t="shared" si="12"/>
        <v>6.266</v>
      </c>
      <c r="L72" s="17">
        <f t="shared" si="13"/>
        <v>0</v>
      </c>
      <c r="M72" s="18">
        <f t="shared" ref="M72:M95" si="16">D72-K72-L72</f>
        <v>3.3999999999999808E-2</v>
      </c>
      <c r="N72" s="58"/>
      <c r="O72" s="58"/>
      <c r="P72" s="58"/>
      <c r="AD72" s="58"/>
    </row>
    <row r="73" spans="1:30" s="39" customFormat="1" ht="15" customHeight="1" x14ac:dyDescent="0.25">
      <c r="A73" s="11" t="s">
        <v>81</v>
      </c>
      <c r="B73" s="54">
        <v>0</v>
      </c>
      <c r="C73" s="20">
        <v>5.0950110000000004</v>
      </c>
      <c r="D73" s="12">
        <f t="shared" si="14"/>
        <v>5.0950110000000004</v>
      </c>
      <c r="E73" s="55">
        <v>0.74150499999999997</v>
      </c>
      <c r="F73" s="56">
        <v>0</v>
      </c>
      <c r="G73" s="14">
        <v>0.37670500000000001</v>
      </c>
      <c r="H73" s="57">
        <v>3.9767999999999999</v>
      </c>
      <c r="I73" s="15">
        <v>3.9678</v>
      </c>
      <c r="J73" s="57">
        <f t="shared" si="15"/>
        <v>8.999999999999897E-3</v>
      </c>
      <c r="K73" s="16">
        <f t="shared" si="12"/>
        <v>5.0860099999999999</v>
      </c>
      <c r="L73" s="17">
        <f t="shared" si="13"/>
        <v>8.999999999999897E-3</v>
      </c>
      <c r="M73" s="18">
        <f t="shared" si="16"/>
        <v>1.0000000005838672E-6</v>
      </c>
      <c r="N73" s="58"/>
      <c r="O73" s="58"/>
      <c r="P73" s="58"/>
      <c r="AD73" s="58"/>
    </row>
    <row r="74" spans="1:30" s="39" customFormat="1" ht="15" customHeight="1" x14ac:dyDescent="0.25">
      <c r="A74" s="11" t="s">
        <v>77</v>
      </c>
      <c r="B74" s="54">
        <v>0.2</v>
      </c>
      <c r="C74" s="20">
        <v>5.3</v>
      </c>
      <c r="D74" s="12">
        <f t="shared" si="14"/>
        <v>5.5</v>
      </c>
      <c r="E74" s="55">
        <v>0.69839899999999999</v>
      </c>
      <c r="F74" s="56">
        <v>0</v>
      </c>
      <c r="G74" s="14">
        <v>-1.0649999999999999</v>
      </c>
      <c r="H74" s="57">
        <v>5.9109999999999996</v>
      </c>
      <c r="I74" s="15">
        <v>5.9109999999999996</v>
      </c>
      <c r="J74" s="57">
        <f t="shared" si="15"/>
        <v>0</v>
      </c>
      <c r="K74" s="16">
        <f t="shared" si="12"/>
        <v>5.5443989999999994</v>
      </c>
      <c r="L74" s="17">
        <f t="shared" si="13"/>
        <v>0</v>
      </c>
      <c r="M74" s="18">
        <f t="shared" si="16"/>
        <v>-4.4398999999999411E-2</v>
      </c>
      <c r="N74" s="58"/>
      <c r="O74" s="58"/>
      <c r="P74" s="58"/>
      <c r="AD74" s="58"/>
    </row>
    <row r="75" spans="1:30" s="39" customFormat="1" ht="15" customHeight="1" x14ac:dyDescent="0.25">
      <c r="A75" s="11" t="s">
        <v>78</v>
      </c>
      <c r="B75" s="54">
        <v>0</v>
      </c>
      <c r="C75" s="20">
        <v>1</v>
      </c>
      <c r="D75" s="12">
        <f t="shared" si="14"/>
        <v>1</v>
      </c>
      <c r="E75" s="55">
        <v>1.0052939999999999</v>
      </c>
      <c r="F75" s="56">
        <v>0</v>
      </c>
      <c r="G75" s="14">
        <v>-3.6999999999999998E-2</v>
      </c>
      <c r="H75" s="57">
        <v>0</v>
      </c>
      <c r="I75" s="15">
        <v>0</v>
      </c>
      <c r="J75" s="57">
        <f t="shared" si="15"/>
        <v>0</v>
      </c>
      <c r="K75" s="16">
        <f t="shared" si="12"/>
        <v>0.96829399999999988</v>
      </c>
      <c r="L75" s="17">
        <f t="shared" si="13"/>
        <v>0</v>
      </c>
      <c r="M75" s="18">
        <f t="shared" si="16"/>
        <v>3.1706000000000123E-2</v>
      </c>
      <c r="N75" s="58"/>
      <c r="O75" s="58"/>
      <c r="P75" s="58"/>
      <c r="AD75" s="58"/>
    </row>
    <row r="76" spans="1:30" s="39" customFormat="1" ht="15" customHeight="1" x14ac:dyDescent="0.25">
      <c r="A76" s="11" t="s">
        <v>79</v>
      </c>
      <c r="B76" s="54">
        <v>4.8</v>
      </c>
      <c r="C76" s="20">
        <v>2.5179999999999998</v>
      </c>
      <c r="D76" s="12">
        <f t="shared" si="14"/>
        <v>7.3179999999999996</v>
      </c>
      <c r="E76" s="55">
        <v>0.61973299999999998</v>
      </c>
      <c r="F76" s="56">
        <v>0</v>
      </c>
      <c r="G76" s="14">
        <v>0.186616</v>
      </c>
      <c r="H76" s="57">
        <v>0</v>
      </c>
      <c r="I76" s="15">
        <v>0</v>
      </c>
      <c r="J76" s="57">
        <f t="shared" si="15"/>
        <v>0</v>
      </c>
      <c r="K76" s="16">
        <f t="shared" si="12"/>
        <v>0.80634899999999998</v>
      </c>
      <c r="L76" s="17">
        <f t="shared" si="13"/>
        <v>0</v>
      </c>
      <c r="M76" s="18">
        <f t="shared" si="16"/>
        <v>6.5116509999999996</v>
      </c>
      <c r="N76" s="58"/>
      <c r="O76" s="58"/>
      <c r="P76" s="58"/>
      <c r="AD76" s="58"/>
    </row>
    <row r="77" spans="1:30" s="39" customFormat="1" ht="15" customHeight="1" x14ac:dyDescent="0.25">
      <c r="A77" s="11" t="s">
        <v>100</v>
      </c>
      <c r="B77" s="54">
        <v>1.1000000000000001</v>
      </c>
      <c r="C77" s="20">
        <v>0.56200000000000006</v>
      </c>
      <c r="D77" s="12">
        <f t="shared" si="14"/>
        <v>1.6620000000000001</v>
      </c>
      <c r="E77" s="55">
        <v>0.1</v>
      </c>
      <c r="F77" s="56">
        <v>0</v>
      </c>
      <c r="G77" s="14">
        <v>0</v>
      </c>
      <c r="H77" s="57">
        <v>0</v>
      </c>
      <c r="I77" s="15">
        <v>0</v>
      </c>
      <c r="J77" s="57">
        <f t="shared" si="15"/>
        <v>0</v>
      </c>
      <c r="K77" s="16">
        <f t="shared" si="12"/>
        <v>0.1</v>
      </c>
      <c r="L77" s="17">
        <f t="shared" si="13"/>
        <v>0</v>
      </c>
      <c r="M77" s="18">
        <f t="shared" si="16"/>
        <v>1.5620000000000001</v>
      </c>
      <c r="N77" s="58"/>
      <c r="O77" s="58"/>
      <c r="P77" s="58"/>
      <c r="AD77" s="58"/>
    </row>
    <row r="78" spans="1:30" s="39" customFormat="1" ht="15" customHeight="1" x14ac:dyDescent="0.25">
      <c r="A78" s="11" t="s">
        <v>94</v>
      </c>
      <c r="B78" s="54">
        <v>0</v>
      </c>
      <c r="C78" s="20">
        <v>16.5</v>
      </c>
      <c r="D78" s="12">
        <f t="shared" si="14"/>
        <v>16.5</v>
      </c>
      <c r="E78" s="55">
        <v>8.1665349999999997</v>
      </c>
      <c r="F78" s="56">
        <v>0</v>
      </c>
      <c r="G78" s="14">
        <v>2.6705000000000001</v>
      </c>
      <c r="H78" s="57">
        <v>3.3605</v>
      </c>
      <c r="I78" s="15">
        <v>3.3605</v>
      </c>
      <c r="J78" s="57">
        <f t="shared" si="15"/>
        <v>0</v>
      </c>
      <c r="K78" s="16">
        <f t="shared" si="12"/>
        <v>14.197535</v>
      </c>
      <c r="L78" s="17">
        <f t="shared" si="13"/>
        <v>0</v>
      </c>
      <c r="M78" s="18">
        <f t="shared" si="16"/>
        <v>2.3024649999999998</v>
      </c>
      <c r="N78" s="58"/>
      <c r="O78" s="58"/>
      <c r="P78" s="58"/>
      <c r="AD78" s="58"/>
    </row>
    <row r="79" spans="1:30" s="39" customFormat="1" ht="15" customHeight="1" x14ac:dyDescent="0.25">
      <c r="A79" s="11" t="s">
        <v>34</v>
      </c>
      <c r="B79" s="54">
        <v>0</v>
      </c>
      <c r="C79" s="20">
        <v>35.200000000000003</v>
      </c>
      <c r="D79" s="12">
        <f t="shared" si="14"/>
        <v>35.200000000000003</v>
      </c>
      <c r="E79" s="55">
        <v>27.7</v>
      </c>
      <c r="F79" s="56">
        <v>0</v>
      </c>
      <c r="G79" s="14">
        <v>3.1629999999999998</v>
      </c>
      <c r="H79" s="57">
        <v>4.3369999999999997</v>
      </c>
      <c r="I79" s="15">
        <v>4.3369999999999997</v>
      </c>
      <c r="J79" s="57">
        <f t="shared" si="15"/>
        <v>0</v>
      </c>
      <c r="K79" s="16">
        <f t="shared" si="12"/>
        <v>35.200000000000003</v>
      </c>
      <c r="L79" s="17">
        <f t="shared" si="13"/>
        <v>0</v>
      </c>
      <c r="M79" s="18">
        <f t="shared" si="16"/>
        <v>0</v>
      </c>
      <c r="N79" s="58"/>
      <c r="O79" s="58"/>
      <c r="P79" s="58"/>
      <c r="AD79" s="58"/>
    </row>
    <row r="80" spans="1:30" s="39" customFormat="1" ht="15" customHeight="1" x14ac:dyDescent="0.25">
      <c r="A80" s="11" t="s">
        <v>39</v>
      </c>
      <c r="B80" s="54">
        <v>3.02</v>
      </c>
      <c r="C80" s="20">
        <v>283.21572800000001</v>
      </c>
      <c r="D80" s="12">
        <f t="shared" si="14"/>
        <v>286.23572799999999</v>
      </c>
      <c r="E80" s="55">
        <v>154.333</v>
      </c>
      <c r="F80" s="56">
        <v>0</v>
      </c>
      <c r="G80" s="14">
        <v>33.871000000000002</v>
      </c>
      <c r="H80" s="57">
        <v>82.429000000000002</v>
      </c>
      <c r="I80" s="15">
        <v>82.429000000000002</v>
      </c>
      <c r="J80" s="57">
        <f t="shared" si="15"/>
        <v>0</v>
      </c>
      <c r="K80" s="16">
        <f t="shared" si="12"/>
        <v>270.63300000000004</v>
      </c>
      <c r="L80" s="17">
        <f t="shared" si="13"/>
        <v>0</v>
      </c>
      <c r="M80" s="18">
        <f t="shared" si="16"/>
        <v>15.602727999999956</v>
      </c>
      <c r="N80" s="58"/>
      <c r="O80" s="58"/>
      <c r="P80" s="58"/>
      <c r="AD80" s="58"/>
    </row>
    <row r="81" spans="1:30" s="39" customFormat="1" ht="15" customHeight="1" x14ac:dyDescent="0.25">
      <c r="A81" s="11" t="s">
        <v>4</v>
      </c>
      <c r="B81" s="54">
        <v>0</v>
      </c>
      <c r="C81" s="20">
        <v>36.622999999999998</v>
      </c>
      <c r="D81" s="12">
        <f t="shared" si="14"/>
        <v>36.622999999999998</v>
      </c>
      <c r="E81" s="55">
        <v>26.877600000000001</v>
      </c>
      <c r="F81" s="56">
        <v>0</v>
      </c>
      <c r="G81" s="14">
        <v>4.42</v>
      </c>
      <c r="H81" s="57">
        <v>5.3209999999999997</v>
      </c>
      <c r="I81" s="15">
        <v>5.3209999999999997</v>
      </c>
      <c r="J81" s="57">
        <f t="shared" si="15"/>
        <v>0</v>
      </c>
      <c r="K81" s="16">
        <f t="shared" si="12"/>
        <v>36.618600000000001</v>
      </c>
      <c r="L81" s="17">
        <f t="shared" si="13"/>
        <v>0</v>
      </c>
      <c r="M81" s="18">
        <f t="shared" si="16"/>
        <v>4.3999999999968509E-3</v>
      </c>
      <c r="N81" s="58"/>
      <c r="O81" s="58"/>
      <c r="P81" s="58"/>
      <c r="AD81" s="58"/>
    </row>
    <row r="82" spans="1:30" s="39" customFormat="1" ht="15" customHeight="1" x14ac:dyDescent="0.25">
      <c r="A82" s="19" t="s">
        <v>23</v>
      </c>
      <c r="B82" s="54">
        <v>0</v>
      </c>
      <c r="C82" s="20">
        <v>15.4</v>
      </c>
      <c r="D82" s="12">
        <f t="shared" si="14"/>
        <v>15.4</v>
      </c>
      <c r="E82" s="55">
        <v>16.600000000000001</v>
      </c>
      <c r="F82" s="56">
        <v>0</v>
      </c>
      <c r="G82" s="14">
        <v>-1.1612830000000001</v>
      </c>
      <c r="H82" s="57">
        <v>0</v>
      </c>
      <c r="I82" s="15">
        <v>0</v>
      </c>
      <c r="J82" s="57">
        <f t="shared" si="15"/>
        <v>0</v>
      </c>
      <c r="K82" s="16">
        <f t="shared" si="12"/>
        <v>15.438717</v>
      </c>
      <c r="L82" s="17">
        <f t="shared" si="13"/>
        <v>0</v>
      </c>
      <c r="M82" s="18">
        <f t="shared" si="16"/>
        <v>-3.8717000000000112E-2</v>
      </c>
      <c r="N82" s="58"/>
      <c r="O82" s="58"/>
      <c r="P82" s="58"/>
      <c r="AD82" s="58"/>
    </row>
    <row r="83" spans="1:30" s="39" customFormat="1" ht="15" customHeight="1" x14ac:dyDescent="0.25">
      <c r="A83" s="19" t="s">
        <v>5</v>
      </c>
      <c r="B83" s="54">
        <v>2.5</v>
      </c>
      <c r="C83" s="20">
        <v>1.2969999999999999</v>
      </c>
      <c r="D83" s="12">
        <f t="shared" si="14"/>
        <v>3.7969999999999997</v>
      </c>
      <c r="E83" s="55">
        <v>0.59370000000000001</v>
      </c>
      <c r="F83" s="56">
        <v>0</v>
      </c>
      <c r="G83" s="14">
        <v>0.45250000000000001</v>
      </c>
      <c r="H83" s="57">
        <v>0</v>
      </c>
      <c r="I83" s="15">
        <v>0</v>
      </c>
      <c r="J83" s="57">
        <f t="shared" si="15"/>
        <v>0</v>
      </c>
      <c r="K83" s="16">
        <f t="shared" si="12"/>
        <v>1.0462</v>
      </c>
      <c r="L83" s="17">
        <f t="shared" si="13"/>
        <v>0</v>
      </c>
      <c r="M83" s="18">
        <f t="shared" si="16"/>
        <v>2.7507999999999999</v>
      </c>
      <c r="N83" s="58"/>
      <c r="O83" s="58"/>
      <c r="P83" s="58"/>
      <c r="AD83" s="58"/>
    </row>
    <row r="84" spans="1:30" s="39" customFormat="1" ht="15" customHeight="1" x14ac:dyDescent="0.25">
      <c r="A84" s="19" t="s">
        <v>6</v>
      </c>
      <c r="B84" s="54">
        <v>5.0999999999999996</v>
      </c>
      <c r="C84" s="20">
        <v>2.1110000000000002</v>
      </c>
      <c r="D84" s="12">
        <f t="shared" si="14"/>
        <v>7.2110000000000003</v>
      </c>
      <c r="E84" s="55">
        <v>1.6279999999999999</v>
      </c>
      <c r="F84" s="56">
        <v>0</v>
      </c>
      <c r="G84" s="14">
        <v>-0.91142000000000001</v>
      </c>
      <c r="H84" s="57">
        <v>0</v>
      </c>
      <c r="I84" s="15">
        <v>0</v>
      </c>
      <c r="J84" s="57">
        <f t="shared" si="15"/>
        <v>0</v>
      </c>
      <c r="K84" s="16">
        <f t="shared" si="12"/>
        <v>0.71657999999999988</v>
      </c>
      <c r="L84" s="17">
        <f t="shared" si="13"/>
        <v>0</v>
      </c>
      <c r="M84" s="18">
        <f t="shared" si="16"/>
        <v>6.4944200000000007</v>
      </c>
      <c r="N84" s="58"/>
      <c r="O84" s="58"/>
      <c r="P84" s="58"/>
      <c r="AD84" s="58"/>
    </row>
    <row r="85" spans="1:30" s="39" customFormat="1" ht="15" customHeight="1" x14ac:dyDescent="0.25">
      <c r="A85" s="19" t="s">
        <v>44</v>
      </c>
      <c r="B85" s="54">
        <v>4.1139999999999999</v>
      </c>
      <c r="C85" s="20">
        <v>8.5</v>
      </c>
      <c r="D85" s="12">
        <f t="shared" si="14"/>
        <v>12.614000000000001</v>
      </c>
      <c r="E85" s="55">
        <v>16.434999999999999</v>
      </c>
      <c r="F85" s="56">
        <v>0</v>
      </c>
      <c r="G85" s="14">
        <v>-6.7469780000000004</v>
      </c>
      <c r="H85" s="57">
        <v>0</v>
      </c>
      <c r="I85" s="15">
        <v>0</v>
      </c>
      <c r="J85" s="57">
        <f t="shared" si="15"/>
        <v>0</v>
      </c>
      <c r="K85" s="16">
        <f t="shared" si="12"/>
        <v>9.6880219999999984</v>
      </c>
      <c r="L85" s="17">
        <f t="shared" si="13"/>
        <v>0</v>
      </c>
      <c r="M85" s="18">
        <f>D85-K85-L85</f>
        <v>2.9259780000000024</v>
      </c>
      <c r="N85" s="58"/>
      <c r="O85" s="58"/>
      <c r="P85" s="58"/>
      <c r="AD85" s="58"/>
    </row>
    <row r="86" spans="1:30" s="39" customFormat="1" ht="15" customHeight="1" x14ac:dyDescent="0.25">
      <c r="A86" s="19" t="s">
        <v>108</v>
      </c>
      <c r="B86" s="54">
        <v>6.2859999999999996</v>
      </c>
      <c r="C86" s="20">
        <v>2.63</v>
      </c>
      <c r="D86" s="12">
        <f t="shared" si="14"/>
        <v>8.9160000000000004</v>
      </c>
      <c r="E86" s="55">
        <v>1.4</v>
      </c>
      <c r="F86" s="56">
        <v>0</v>
      </c>
      <c r="G86" s="14">
        <v>-0.22</v>
      </c>
      <c r="H86" s="57">
        <v>0.5</v>
      </c>
      <c r="I86" s="15">
        <v>0.48</v>
      </c>
      <c r="J86" s="57">
        <f t="shared" si="15"/>
        <v>2.0000000000000018E-2</v>
      </c>
      <c r="K86" s="16">
        <f t="shared" si="12"/>
        <v>1.66</v>
      </c>
      <c r="L86" s="17">
        <f t="shared" si="13"/>
        <v>2.0000000000000018E-2</v>
      </c>
      <c r="M86" s="18">
        <f>D86-K86-L86</f>
        <v>7.2360000000000007</v>
      </c>
      <c r="N86" s="58"/>
      <c r="O86" s="58"/>
      <c r="P86" s="58"/>
      <c r="AD86" s="58"/>
    </row>
    <row r="87" spans="1:30" s="39" customFormat="1" ht="15" customHeight="1" x14ac:dyDescent="0.25">
      <c r="A87" s="19" t="s">
        <v>45</v>
      </c>
      <c r="B87" s="54">
        <v>1.9</v>
      </c>
      <c r="C87" s="20">
        <v>2.33</v>
      </c>
      <c r="D87" s="12">
        <f t="shared" si="14"/>
        <v>4.2300000000000004</v>
      </c>
      <c r="E87" s="55">
        <v>3.579723</v>
      </c>
      <c r="F87" s="56">
        <v>0</v>
      </c>
      <c r="G87" s="14">
        <v>-0.83553500000000003</v>
      </c>
      <c r="H87" s="57">
        <v>0</v>
      </c>
      <c r="I87" s="15">
        <v>0</v>
      </c>
      <c r="J87" s="57">
        <f t="shared" si="15"/>
        <v>0</v>
      </c>
      <c r="K87" s="16">
        <f t="shared" si="12"/>
        <v>2.7441879999999998</v>
      </c>
      <c r="L87" s="17">
        <f t="shared" si="13"/>
        <v>0</v>
      </c>
      <c r="M87" s="18">
        <f t="shared" si="16"/>
        <v>1.4858120000000006</v>
      </c>
      <c r="N87" s="58"/>
      <c r="O87" s="58"/>
      <c r="P87" s="58"/>
      <c r="AD87" s="58"/>
    </row>
    <row r="88" spans="1:30" s="39" customFormat="1" ht="15" customHeight="1" x14ac:dyDescent="0.25">
      <c r="A88" s="108" t="s">
        <v>61</v>
      </c>
      <c r="B88" s="54">
        <v>1.1000000000000001</v>
      </c>
      <c r="C88" s="20">
        <v>59.11</v>
      </c>
      <c r="D88" s="12">
        <f t="shared" si="14"/>
        <v>60.21</v>
      </c>
      <c r="E88" s="55">
        <v>49.343000000000004</v>
      </c>
      <c r="F88" s="56">
        <v>0</v>
      </c>
      <c r="G88" s="14">
        <v>-24.948699999999999</v>
      </c>
      <c r="H88" s="57">
        <v>32.0137</v>
      </c>
      <c r="I88" s="15">
        <v>32.0137</v>
      </c>
      <c r="J88" s="57">
        <f t="shared" si="15"/>
        <v>0</v>
      </c>
      <c r="K88" s="16">
        <f t="shared" si="12"/>
        <v>56.408000000000001</v>
      </c>
      <c r="L88" s="17">
        <f t="shared" si="13"/>
        <v>0</v>
      </c>
      <c r="M88" s="18">
        <f t="shared" si="16"/>
        <v>3.8019999999999996</v>
      </c>
      <c r="N88" s="58"/>
      <c r="O88" s="58"/>
      <c r="P88" s="58"/>
      <c r="AD88" s="58"/>
    </row>
    <row r="89" spans="1:30" s="39" customFormat="1" ht="15" customHeight="1" x14ac:dyDescent="0.25">
      <c r="A89" s="108" t="s">
        <v>59</v>
      </c>
      <c r="B89" s="54">
        <v>0.1</v>
      </c>
      <c r="C89" s="20">
        <v>45.6</v>
      </c>
      <c r="D89" s="12">
        <f t="shared" si="14"/>
        <v>45.7</v>
      </c>
      <c r="E89" s="55">
        <v>12.229024000000001</v>
      </c>
      <c r="F89" s="56">
        <v>0</v>
      </c>
      <c r="G89" s="14">
        <v>0.63570000000000004</v>
      </c>
      <c r="H89" s="57">
        <v>32.884</v>
      </c>
      <c r="I89" s="15">
        <v>32.884</v>
      </c>
      <c r="J89" s="57">
        <f t="shared" si="15"/>
        <v>0</v>
      </c>
      <c r="K89" s="16">
        <f t="shared" si="12"/>
        <v>45.748724000000003</v>
      </c>
      <c r="L89" s="17">
        <f t="shared" si="13"/>
        <v>0</v>
      </c>
      <c r="M89" s="18">
        <f t="shared" si="16"/>
        <v>-4.872399999999999E-2</v>
      </c>
      <c r="N89" s="58"/>
      <c r="O89" s="58"/>
      <c r="P89" s="58"/>
      <c r="AD89" s="58"/>
    </row>
    <row r="90" spans="1:30" s="39" customFormat="1" ht="15" customHeight="1" x14ac:dyDescent="0.25">
      <c r="A90" s="108" t="s">
        <v>71</v>
      </c>
      <c r="B90" s="54">
        <v>0</v>
      </c>
      <c r="C90" s="20">
        <v>8.9580000000000002</v>
      </c>
      <c r="D90" s="12">
        <f t="shared" si="14"/>
        <v>8.9580000000000002</v>
      </c>
      <c r="E90" s="55">
        <v>4.6609999999999996</v>
      </c>
      <c r="F90" s="56">
        <v>0</v>
      </c>
      <c r="G90" s="14">
        <v>1.2210000000000001</v>
      </c>
      <c r="H90" s="57">
        <v>3.0680000000000001</v>
      </c>
      <c r="I90" s="15">
        <v>3.0680000000000001</v>
      </c>
      <c r="J90" s="57">
        <f t="shared" si="15"/>
        <v>0</v>
      </c>
      <c r="K90" s="16">
        <f t="shared" si="12"/>
        <v>8.9499999999999993</v>
      </c>
      <c r="L90" s="17">
        <f t="shared" si="13"/>
        <v>0</v>
      </c>
      <c r="M90" s="18">
        <f t="shared" si="16"/>
        <v>8.0000000000008953E-3</v>
      </c>
      <c r="N90" s="58"/>
      <c r="O90" s="58"/>
      <c r="P90" s="58"/>
      <c r="AD90" s="58"/>
    </row>
    <row r="91" spans="1:30" s="39" customFormat="1" ht="15" customHeight="1" x14ac:dyDescent="0.25">
      <c r="A91" s="108" t="s">
        <v>62</v>
      </c>
      <c r="B91" s="54">
        <v>0.3</v>
      </c>
      <c r="C91" s="20">
        <v>21.634</v>
      </c>
      <c r="D91" s="12">
        <f t="shared" si="14"/>
        <v>21.934000000000001</v>
      </c>
      <c r="E91" s="55">
        <v>8.7189300000000003</v>
      </c>
      <c r="F91" s="56">
        <v>0</v>
      </c>
      <c r="G91" s="14">
        <v>1.6497999999999999</v>
      </c>
      <c r="H91" s="57">
        <v>2.0558800000000002</v>
      </c>
      <c r="I91" s="15">
        <v>2.0558800000000002</v>
      </c>
      <c r="J91" s="57">
        <f t="shared" si="15"/>
        <v>0</v>
      </c>
      <c r="K91" s="16">
        <f t="shared" si="12"/>
        <v>12.424609999999999</v>
      </c>
      <c r="L91" s="17">
        <f t="shared" si="13"/>
        <v>0</v>
      </c>
      <c r="M91" s="18">
        <f t="shared" si="16"/>
        <v>9.5093900000000016</v>
      </c>
      <c r="N91" s="58"/>
      <c r="O91" s="58"/>
      <c r="P91" s="58"/>
      <c r="AD91" s="58"/>
    </row>
    <row r="92" spans="1:30" s="39" customFormat="1" ht="15" customHeight="1" x14ac:dyDescent="0.25">
      <c r="A92" s="11" t="s">
        <v>96</v>
      </c>
      <c r="B92" s="54">
        <v>20.5</v>
      </c>
      <c r="C92" s="20">
        <v>5.0999999999999996</v>
      </c>
      <c r="D92" s="12">
        <f>B92+C92</f>
        <v>25.6</v>
      </c>
      <c r="E92" s="55">
        <v>2.6040800000000002</v>
      </c>
      <c r="F92" s="56">
        <v>0</v>
      </c>
      <c r="G92" s="14">
        <v>-4.9209999999999997E-2</v>
      </c>
      <c r="H92" s="57">
        <v>0</v>
      </c>
      <c r="I92" s="15">
        <v>0</v>
      </c>
      <c r="J92" s="57">
        <f t="shared" si="15"/>
        <v>0</v>
      </c>
      <c r="K92" s="16">
        <f t="shared" si="12"/>
        <v>2.5548700000000002</v>
      </c>
      <c r="L92" s="17">
        <f t="shared" si="13"/>
        <v>0</v>
      </c>
      <c r="M92" s="18">
        <f t="shared" si="16"/>
        <v>23.04513</v>
      </c>
      <c r="N92" s="58"/>
      <c r="O92" s="58"/>
      <c r="P92" s="58"/>
      <c r="AD92" s="58"/>
    </row>
    <row r="93" spans="1:30" s="39" customFormat="1" ht="15" customHeight="1" x14ac:dyDescent="0.25">
      <c r="A93" s="19" t="s">
        <v>24</v>
      </c>
      <c r="B93" s="54">
        <v>0.3</v>
      </c>
      <c r="C93" s="20">
        <v>14.648999999999999</v>
      </c>
      <c r="D93" s="12">
        <f>B93+C93</f>
        <v>14.949</v>
      </c>
      <c r="E93" s="55">
        <v>12.035702000000001</v>
      </c>
      <c r="F93" s="56">
        <v>0</v>
      </c>
      <c r="G93" s="14">
        <v>2.398387</v>
      </c>
      <c r="H93" s="57">
        <v>0.48060999999999998</v>
      </c>
      <c r="I93" s="15">
        <v>0.48061300000000001</v>
      </c>
      <c r="J93" s="57">
        <f t="shared" si="15"/>
        <v>-3.0000000000307558E-6</v>
      </c>
      <c r="K93" s="16">
        <f t="shared" si="12"/>
        <v>14.914702</v>
      </c>
      <c r="L93" s="17">
        <f t="shared" si="13"/>
        <v>-3.0000000000307558E-6</v>
      </c>
      <c r="M93" s="18">
        <f t="shared" si="16"/>
        <v>3.4300999999999748E-2</v>
      </c>
      <c r="N93" s="58"/>
      <c r="O93" s="58"/>
      <c r="P93" s="58"/>
      <c r="AD93" s="58"/>
    </row>
    <row r="94" spans="1:30" s="39" customFormat="1" ht="15" customHeight="1" x14ac:dyDescent="0.25">
      <c r="A94" s="19" t="s">
        <v>8</v>
      </c>
      <c r="B94" s="54">
        <v>23.7</v>
      </c>
      <c r="C94" s="20">
        <v>10.5</v>
      </c>
      <c r="D94" s="12">
        <f>B94+C94</f>
        <v>34.200000000000003</v>
      </c>
      <c r="E94" s="55">
        <v>7.5</v>
      </c>
      <c r="F94" s="56">
        <v>0</v>
      </c>
      <c r="G94" s="14">
        <v>1.9</v>
      </c>
      <c r="H94" s="57">
        <v>0.3</v>
      </c>
      <c r="I94" s="15">
        <v>0.3</v>
      </c>
      <c r="J94" s="57">
        <f t="shared" si="15"/>
        <v>0</v>
      </c>
      <c r="K94" s="16">
        <f t="shared" si="12"/>
        <v>9.7000000000000011</v>
      </c>
      <c r="L94" s="17">
        <f t="shared" si="13"/>
        <v>0</v>
      </c>
      <c r="M94" s="18">
        <f t="shared" si="16"/>
        <v>24.5</v>
      </c>
      <c r="N94" s="58"/>
      <c r="O94" s="58"/>
      <c r="P94" s="58"/>
      <c r="AD94" s="58"/>
    </row>
    <row r="95" spans="1:30" s="39" customFormat="1" ht="15" customHeight="1" x14ac:dyDescent="0.25">
      <c r="A95" s="19" t="s">
        <v>97</v>
      </c>
      <c r="B95" s="54">
        <v>0.9</v>
      </c>
      <c r="C95" s="20">
        <v>0.38</v>
      </c>
      <c r="D95" s="12">
        <f>B95+C95</f>
        <v>1.28</v>
      </c>
      <c r="E95" s="55">
        <v>0</v>
      </c>
      <c r="F95" s="56">
        <v>0</v>
      </c>
      <c r="G95" s="14">
        <v>0</v>
      </c>
      <c r="H95" s="57">
        <v>0</v>
      </c>
      <c r="I95" s="15">
        <v>0</v>
      </c>
      <c r="J95" s="57">
        <f t="shared" si="15"/>
        <v>0</v>
      </c>
      <c r="K95" s="16">
        <f t="shared" si="12"/>
        <v>0</v>
      </c>
      <c r="L95" s="17">
        <f t="shared" si="13"/>
        <v>0</v>
      </c>
      <c r="M95" s="18">
        <f t="shared" si="16"/>
        <v>1.28</v>
      </c>
      <c r="N95" s="58"/>
      <c r="O95" s="58"/>
      <c r="P95" s="58"/>
      <c r="AD95" s="58"/>
    </row>
    <row r="96" spans="1:30" s="66" customFormat="1" ht="15" customHeight="1" thickBot="1" x14ac:dyDescent="0.3">
      <c r="A96" s="21" t="s">
        <v>99</v>
      </c>
      <c r="B96" s="59">
        <v>2.1720000000000002</v>
      </c>
      <c r="C96" s="60">
        <v>1.0579970000000001</v>
      </c>
      <c r="D96" s="61">
        <f>B96+C96</f>
        <v>3.229997</v>
      </c>
      <c r="E96" s="62">
        <v>2.1</v>
      </c>
      <c r="F96" s="63">
        <v>0</v>
      </c>
      <c r="G96" s="22">
        <v>-0.69369999999999998</v>
      </c>
      <c r="H96" s="64">
        <v>1.5437000000000001</v>
      </c>
      <c r="I96" s="23">
        <v>1.5437000000000001</v>
      </c>
      <c r="J96" s="57">
        <f t="shared" si="15"/>
        <v>0</v>
      </c>
      <c r="K96" s="65">
        <f t="shared" si="12"/>
        <v>2.95</v>
      </c>
      <c r="L96" s="17">
        <f t="shared" si="13"/>
        <v>0</v>
      </c>
      <c r="M96" s="18">
        <f>D96-K96-L96</f>
        <v>0.27999699999999983</v>
      </c>
      <c r="N96" s="58"/>
      <c r="O96" s="58"/>
      <c r="P96" s="58"/>
      <c r="AD96" s="58"/>
    </row>
    <row r="97" spans="1:30" s="66" customFormat="1" ht="15" customHeight="1" thickTop="1" thickBot="1" x14ac:dyDescent="0.3">
      <c r="A97" s="25" t="s">
        <v>10</v>
      </c>
      <c r="B97" s="67">
        <f t="shared" ref="B97:M97" si="17">SUM(B71:B96)</f>
        <v>80.391999999999996</v>
      </c>
      <c r="C97" s="26">
        <f>SUM(C71:C96)</f>
        <v>601.17073600000003</v>
      </c>
      <c r="D97" s="27">
        <f t="shared" si="17"/>
        <v>681.56273599999997</v>
      </c>
      <c r="E97" s="68">
        <f t="shared" si="17"/>
        <v>372.21322500000002</v>
      </c>
      <c r="F97" s="69">
        <f t="shared" si="17"/>
        <v>0</v>
      </c>
      <c r="G97" s="29">
        <f t="shared" si="17"/>
        <v>14.704922000000007</v>
      </c>
      <c r="H97" s="70">
        <f t="shared" si="17"/>
        <v>185.40919000000005</v>
      </c>
      <c r="I97" s="30">
        <f t="shared" si="17"/>
        <v>185.38019300000005</v>
      </c>
      <c r="J97" s="71">
        <f t="shared" si="17"/>
        <v>2.8996999999999884E-2</v>
      </c>
      <c r="K97" s="31">
        <f t="shared" si="17"/>
        <v>572.29834000000039</v>
      </c>
      <c r="L97" s="32">
        <f t="shared" si="17"/>
        <v>2.8996999999999884E-2</v>
      </c>
      <c r="M97" s="72">
        <f t="shared" si="17"/>
        <v>109.23539899999996</v>
      </c>
      <c r="N97" s="58"/>
      <c r="O97" s="58"/>
      <c r="P97" s="58"/>
      <c r="AD97" s="58"/>
    </row>
    <row r="98" spans="1:30" s="66" customFormat="1" ht="15" customHeight="1" x14ac:dyDescent="0.25">
      <c r="A98" s="73" t="s">
        <v>20</v>
      </c>
      <c r="B98" s="58" t="s">
        <v>21</v>
      </c>
      <c r="C98" s="58" t="s">
        <v>21</v>
      </c>
      <c r="D98" s="58" t="s">
        <v>21</v>
      </c>
      <c r="E98" s="58" t="s">
        <v>21</v>
      </c>
      <c r="F98" s="58" t="s">
        <v>21</v>
      </c>
      <c r="G98" s="58" t="s">
        <v>21</v>
      </c>
      <c r="H98" s="58" t="s">
        <v>21</v>
      </c>
      <c r="I98" s="58" t="s">
        <v>21</v>
      </c>
      <c r="J98" s="58" t="s">
        <v>21</v>
      </c>
      <c r="K98" s="58">
        <v>515.57099300000004</v>
      </c>
      <c r="L98" s="58" t="s">
        <v>21</v>
      </c>
      <c r="M98" s="58" t="s">
        <v>21</v>
      </c>
      <c r="N98" s="58"/>
      <c r="O98" s="58"/>
      <c r="P98" s="58"/>
      <c r="AD98" s="58"/>
    </row>
    <row r="99" spans="1:30" s="66" customFormat="1" ht="15" customHeight="1" x14ac:dyDescent="0.25">
      <c r="A99" s="73" t="s">
        <v>9</v>
      </c>
      <c r="B99" s="58" t="s">
        <v>21</v>
      </c>
      <c r="C99" s="58" t="s">
        <v>21</v>
      </c>
      <c r="D99" s="58" t="s">
        <v>21</v>
      </c>
      <c r="E99" s="58" t="s">
        <v>21</v>
      </c>
      <c r="F99" s="58" t="s">
        <v>21</v>
      </c>
      <c r="G99" s="58" t="s">
        <v>21</v>
      </c>
      <c r="H99" s="58" t="s">
        <v>21</v>
      </c>
      <c r="I99" s="58" t="s">
        <v>21</v>
      </c>
      <c r="J99" s="58" t="s">
        <v>21</v>
      </c>
      <c r="K99" s="58">
        <v>57</v>
      </c>
      <c r="L99" s="58" t="s">
        <v>21</v>
      </c>
      <c r="M99" s="58" t="s">
        <v>21</v>
      </c>
      <c r="N99" s="58"/>
      <c r="O99" s="58"/>
      <c r="P99" s="58"/>
      <c r="AD99" s="58"/>
    </row>
    <row r="100" spans="1:30" s="66" customFormat="1" ht="15" customHeight="1" x14ac:dyDescent="0.25">
      <c r="A100" s="73" t="s">
        <v>22</v>
      </c>
      <c r="B100" s="58" t="s">
        <v>21</v>
      </c>
      <c r="C100" s="58" t="s">
        <v>21</v>
      </c>
      <c r="D100" s="58" t="s">
        <v>21</v>
      </c>
      <c r="E100" s="58" t="s">
        <v>21</v>
      </c>
      <c r="F100" s="58" t="s">
        <v>21</v>
      </c>
      <c r="G100" s="58" t="s">
        <v>21</v>
      </c>
      <c r="H100" s="58" t="s">
        <v>21</v>
      </c>
      <c r="I100" s="58" t="s">
        <v>21</v>
      </c>
      <c r="J100" s="58" t="s">
        <v>21</v>
      </c>
      <c r="K100" s="58">
        <f>K98+K99</f>
        <v>572.57099300000004</v>
      </c>
      <c r="L100" s="58" t="s">
        <v>21</v>
      </c>
      <c r="M100" s="58" t="s">
        <v>21</v>
      </c>
      <c r="N100" s="58"/>
      <c r="O100" s="58"/>
      <c r="P100" s="58"/>
      <c r="AD100" s="58"/>
    </row>
    <row r="101" spans="1:30" s="66" customFormat="1" ht="15" customHeight="1" x14ac:dyDescent="0.25">
      <c r="A101" s="73"/>
      <c r="B101" s="58"/>
      <c r="C101" s="58"/>
      <c r="D101" s="58"/>
      <c r="E101" s="58"/>
      <c r="F101" s="58"/>
      <c r="G101" s="58"/>
      <c r="H101" s="58"/>
      <c r="I101" s="58"/>
      <c r="J101" s="58" t="s">
        <v>109</v>
      </c>
      <c r="K101" s="58"/>
      <c r="L101" s="58"/>
      <c r="M101" s="58"/>
      <c r="N101" s="58"/>
      <c r="O101" s="58"/>
      <c r="P101" s="58"/>
      <c r="AD101" s="58"/>
    </row>
    <row r="102" spans="1:30" s="66" customFormat="1" ht="15" customHeight="1" x14ac:dyDescent="0.25">
      <c r="A102" s="39"/>
      <c r="B102" s="58"/>
      <c r="C102" s="58"/>
      <c r="D102" s="58"/>
      <c r="E102" s="58"/>
      <c r="F102" s="58"/>
      <c r="G102" s="58"/>
      <c r="H102" s="58"/>
      <c r="I102" s="58"/>
      <c r="J102" s="58"/>
      <c r="K102" s="58"/>
      <c r="L102" s="58"/>
      <c r="M102" s="58"/>
      <c r="N102" s="58"/>
      <c r="O102" s="58"/>
      <c r="P102" s="58"/>
      <c r="AD102" s="58"/>
    </row>
    <row r="103" spans="1:30" s="66" customFormat="1" ht="21" thickBot="1" x14ac:dyDescent="0.3">
      <c r="A103" s="137" t="s">
        <v>47</v>
      </c>
      <c r="B103" s="137"/>
      <c r="C103" s="137"/>
      <c r="D103" s="58"/>
      <c r="E103" s="58"/>
      <c r="F103" s="58"/>
      <c r="G103" s="58"/>
      <c r="H103" s="58"/>
      <c r="I103" s="58"/>
      <c r="J103" s="58"/>
      <c r="K103" s="58"/>
      <c r="L103" s="58"/>
      <c r="M103" s="58"/>
      <c r="N103" s="58"/>
      <c r="O103" s="58"/>
      <c r="P103" s="58"/>
      <c r="AD103" s="58"/>
    </row>
    <row r="104" spans="1:30" s="39" customFormat="1" ht="15" customHeight="1" x14ac:dyDescent="0.25">
      <c r="A104" s="74" t="s">
        <v>25</v>
      </c>
      <c r="B104" s="75">
        <v>0</v>
      </c>
      <c r="C104" s="76">
        <v>6.8339999999999996</v>
      </c>
      <c r="D104" s="77">
        <f t="shared" ref="D104:D111" si="18">B104+C104</f>
        <v>6.8339999999999996</v>
      </c>
      <c r="E104" s="78">
        <v>6.8760000000000003</v>
      </c>
      <c r="F104" s="76">
        <v>0</v>
      </c>
      <c r="G104" s="78">
        <v>-0.90500000000000003</v>
      </c>
      <c r="H104" s="76">
        <v>9.5000000000000001E-2</v>
      </c>
      <c r="I104" s="78">
        <v>9.5000000000000001E-2</v>
      </c>
      <c r="J104" s="79">
        <f t="shared" ref="J104:J111" si="19">H104-I104</f>
        <v>0</v>
      </c>
      <c r="K104" s="80">
        <f t="shared" ref="K104:K111" si="20">E104+G104+I104</f>
        <v>6.0659999999999998</v>
      </c>
      <c r="L104" s="81">
        <f t="shared" ref="L104:L111" si="21">F104+J104</f>
        <v>0</v>
      </c>
      <c r="M104" s="82">
        <f t="shared" ref="M104:M111" si="22">D104-K104-L104</f>
        <v>0.76799999999999979</v>
      </c>
      <c r="N104" s="58"/>
      <c r="O104" s="58"/>
      <c r="P104" s="58"/>
      <c r="AD104" s="58"/>
    </row>
    <row r="105" spans="1:30" s="39" customFormat="1" ht="15" customHeight="1" x14ac:dyDescent="0.25">
      <c r="A105" s="11" t="s">
        <v>50</v>
      </c>
      <c r="B105" s="54">
        <v>0</v>
      </c>
      <c r="C105" s="20">
        <v>0</v>
      </c>
      <c r="D105" s="83">
        <f t="shared" si="18"/>
        <v>0</v>
      </c>
      <c r="E105" s="15">
        <v>0</v>
      </c>
      <c r="F105" s="20">
        <v>0</v>
      </c>
      <c r="G105" s="15">
        <v>0</v>
      </c>
      <c r="H105" s="20">
        <v>0</v>
      </c>
      <c r="I105" s="15">
        <v>0</v>
      </c>
      <c r="J105" s="13">
        <f t="shared" si="19"/>
        <v>0</v>
      </c>
      <c r="K105" s="16">
        <f t="shared" si="20"/>
        <v>0</v>
      </c>
      <c r="L105" s="17">
        <f t="shared" si="21"/>
        <v>0</v>
      </c>
      <c r="M105" s="18">
        <f t="shared" si="22"/>
        <v>0</v>
      </c>
      <c r="N105" s="58"/>
      <c r="O105" s="58"/>
      <c r="P105" s="58"/>
      <c r="AD105" s="58"/>
    </row>
    <row r="106" spans="1:30" s="39" customFormat="1" ht="15" customHeight="1" x14ac:dyDescent="0.25">
      <c r="A106" s="11" t="s">
        <v>12</v>
      </c>
      <c r="B106" s="54">
        <v>0</v>
      </c>
      <c r="C106" s="20">
        <v>0</v>
      </c>
      <c r="D106" s="83">
        <f t="shared" si="18"/>
        <v>0</v>
      </c>
      <c r="E106" s="15">
        <v>0</v>
      </c>
      <c r="F106" s="20">
        <v>0</v>
      </c>
      <c r="G106" s="15">
        <v>0</v>
      </c>
      <c r="H106" s="20">
        <v>0</v>
      </c>
      <c r="I106" s="15">
        <v>0</v>
      </c>
      <c r="J106" s="13">
        <f t="shared" si="19"/>
        <v>0</v>
      </c>
      <c r="K106" s="16">
        <f t="shared" si="20"/>
        <v>0</v>
      </c>
      <c r="L106" s="17">
        <f t="shared" si="21"/>
        <v>0</v>
      </c>
      <c r="M106" s="18">
        <f t="shared" si="22"/>
        <v>0</v>
      </c>
      <c r="N106" s="58"/>
      <c r="O106" s="58"/>
      <c r="P106" s="58"/>
      <c r="AD106" s="58"/>
    </row>
    <row r="107" spans="1:30" s="39" customFormat="1" ht="15" customHeight="1" x14ac:dyDescent="0.25">
      <c r="A107" s="11" t="s">
        <v>13</v>
      </c>
      <c r="B107" s="54">
        <v>30.23</v>
      </c>
      <c r="C107" s="20">
        <v>56.026000000000003</v>
      </c>
      <c r="D107" s="83">
        <f t="shared" si="18"/>
        <v>86.256</v>
      </c>
      <c r="E107" s="15">
        <v>29.474727000000001</v>
      </c>
      <c r="F107" s="20">
        <v>0</v>
      </c>
      <c r="G107" s="15">
        <v>0.755</v>
      </c>
      <c r="H107" s="20">
        <v>20</v>
      </c>
      <c r="I107" s="15">
        <v>20</v>
      </c>
      <c r="J107" s="13">
        <f t="shared" si="19"/>
        <v>0</v>
      </c>
      <c r="K107" s="16">
        <f t="shared" si="20"/>
        <v>50.229726999999997</v>
      </c>
      <c r="L107" s="17">
        <f t="shared" si="21"/>
        <v>0</v>
      </c>
      <c r="M107" s="18">
        <f t="shared" si="22"/>
        <v>36.026273000000003</v>
      </c>
      <c r="N107" s="58"/>
      <c r="O107" s="58"/>
      <c r="P107" s="58"/>
      <c r="AD107" s="58"/>
    </row>
    <row r="108" spans="1:30" s="39" customFormat="1" ht="15" customHeight="1" x14ac:dyDescent="0.25">
      <c r="A108" s="11" t="s">
        <v>14</v>
      </c>
      <c r="B108" s="54">
        <v>121.9</v>
      </c>
      <c r="C108" s="20">
        <v>93.174000000000007</v>
      </c>
      <c r="D108" s="83">
        <f t="shared" si="18"/>
        <v>215.07400000000001</v>
      </c>
      <c r="E108" s="15">
        <v>177.858</v>
      </c>
      <c r="F108" s="20">
        <v>0</v>
      </c>
      <c r="G108" s="15">
        <v>28.135000000000002</v>
      </c>
      <c r="H108" s="20">
        <v>0</v>
      </c>
      <c r="I108" s="15">
        <v>0</v>
      </c>
      <c r="J108" s="13">
        <f t="shared" si="19"/>
        <v>0</v>
      </c>
      <c r="K108" s="16">
        <f t="shared" si="20"/>
        <v>205.99299999999999</v>
      </c>
      <c r="L108" s="17">
        <f t="shared" si="21"/>
        <v>0</v>
      </c>
      <c r="M108" s="18">
        <f t="shared" si="22"/>
        <v>9.0810000000000173</v>
      </c>
      <c r="N108" s="58"/>
      <c r="O108" s="58"/>
      <c r="P108" s="58"/>
      <c r="AD108" s="58"/>
    </row>
    <row r="109" spans="1:30" s="39" customFormat="1" ht="15" customHeight="1" x14ac:dyDescent="0.25">
      <c r="A109" s="11" t="s">
        <v>58</v>
      </c>
      <c r="B109" s="54">
        <v>23</v>
      </c>
      <c r="C109" s="20">
        <v>16.442</v>
      </c>
      <c r="D109" s="83">
        <f t="shared" si="18"/>
        <v>39.442</v>
      </c>
      <c r="E109" s="15">
        <v>32.802999999999997</v>
      </c>
      <c r="F109" s="20">
        <v>0</v>
      </c>
      <c r="G109" s="15">
        <v>6.6284549999999998</v>
      </c>
      <c r="H109" s="20">
        <v>0</v>
      </c>
      <c r="I109" s="15">
        <v>0</v>
      </c>
      <c r="J109" s="13">
        <f t="shared" si="19"/>
        <v>0</v>
      </c>
      <c r="K109" s="16">
        <f t="shared" si="20"/>
        <v>39.431455</v>
      </c>
      <c r="L109" s="17">
        <f t="shared" si="21"/>
        <v>0</v>
      </c>
      <c r="M109" s="18">
        <f t="shared" si="22"/>
        <v>1.0545000000000471E-2</v>
      </c>
      <c r="N109" s="58"/>
      <c r="O109" s="58"/>
      <c r="P109" s="58"/>
      <c r="AD109" s="58"/>
    </row>
    <row r="110" spans="1:30" s="39" customFormat="1" ht="15" customHeight="1" x14ac:dyDescent="0.25">
      <c r="A110" s="11" t="s">
        <v>95</v>
      </c>
      <c r="B110" s="54">
        <v>16.2</v>
      </c>
      <c r="C110" s="20">
        <v>9.73</v>
      </c>
      <c r="D110" s="83">
        <f t="shared" si="18"/>
        <v>25.93</v>
      </c>
      <c r="E110" s="15">
        <v>0</v>
      </c>
      <c r="F110" s="20">
        <v>0</v>
      </c>
      <c r="G110" s="15">
        <v>0</v>
      </c>
      <c r="H110" s="20">
        <v>0</v>
      </c>
      <c r="I110" s="15">
        <v>0</v>
      </c>
      <c r="J110" s="13">
        <f t="shared" si="19"/>
        <v>0</v>
      </c>
      <c r="K110" s="16">
        <f t="shared" si="20"/>
        <v>0</v>
      </c>
      <c r="L110" s="17">
        <f t="shared" si="21"/>
        <v>0</v>
      </c>
      <c r="M110" s="18">
        <f t="shared" si="22"/>
        <v>25.93</v>
      </c>
      <c r="N110" s="58"/>
      <c r="O110" s="58"/>
      <c r="P110" s="58"/>
      <c r="AD110" s="58"/>
    </row>
    <row r="111" spans="1:30" s="39" customFormat="1" ht="15" customHeight="1" thickBot="1" x14ac:dyDescent="0.3">
      <c r="A111" s="84" t="s">
        <v>51</v>
      </c>
      <c r="B111" s="85">
        <v>39.33</v>
      </c>
      <c r="C111" s="86">
        <v>0</v>
      </c>
      <c r="D111" s="83">
        <f t="shared" si="18"/>
        <v>39.33</v>
      </c>
      <c r="E111" s="87">
        <v>4.1529999999999996</v>
      </c>
      <c r="F111" s="86">
        <v>0</v>
      </c>
      <c r="G111" s="87">
        <v>0</v>
      </c>
      <c r="H111" s="86">
        <v>16.95</v>
      </c>
      <c r="I111" s="87">
        <v>16.95</v>
      </c>
      <c r="J111" s="13">
        <f t="shared" si="19"/>
        <v>0</v>
      </c>
      <c r="K111" s="24">
        <f t="shared" si="20"/>
        <v>21.102999999999998</v>
      </c>
      <c r="L111" s="17">
        <f t="shared" si="21"/>
        <v>0</v>
      </c>
      <c r="M111" s="88">
        <f t="shared" si="22"/>
        <v>18.227</v>
      </c>
      <c r="N111" s="58"/>
      <c r="O111" s="58"/>
      <c r="P111" s="58"/>
      <c r="AD111" s="58"/>
    </row>
    <row r="112" spans="1:30" s="66" customFormat="1" ht="15" customHeight="1" thickTop="1" thickBot="1" x14ac:dyDescent="0.3">
      <c r="A112" s="25" t="s">
        <v>48</v>
      </c>
      <c r="B112" s="67">
        <f t="shared" ref="B112:M112" si="23">SUM(B104:B111)</f>
        <v>230.65999999999997</v>
      </c>
      <c r="C112" s="26">
        <f t="shared" si="23"/>
        <v>182.20599999999999</v>
      </c>
      <c r="D112" s="89">
        <f t="shared" si="23"/>
        <v>412.86599999999999</v>
      </c>
      <c r="E112" s="30">
        <f t="shared" si="23"/>
        <v>251.164727</v>
      </c>
      <c r="F112" s="26">
        <f t="shared" si="23"/>
        <v>0</v>
      </c>
      <c r="G112" s="30">
        <f t="shared" si="23"/>
        <v>34.613455000000002</v>
      </c>
      <c r="H112" s="26">
        <f t="shared" si="23"/>
        <v>37.045000000000002</v>
      </c>
      <c r="I112" s="30">
        <f t="shared" si="23"/>
        <v>37.045000000000002</v>
      </c>
      <c r="J112" s="28">
        <f t="shared" si="23"/>
        <v>0</v>
      </c>
      <c r="K112" s="31">
        <f t="shared" si="23"/>
        <v>322.82318200000003</v>
      </c>
      <c r="L112" s="32">
        <f t="shared" si="23"/>
        <v>0</v>
      </c>
      <c r="M112" s="72">
        <f t="shared" si="23"/>
        <v>90.042818000000025</v>
      </c>
      <c r="N112" s="58"/>
      <c r="O112" s="58"/>
      <c r="P112" s="58"/>
      <c r="AD112" s="58"/>
    </row>
    <row r="113" spans="1:30" s="66" customFormat="1" ht="15" customHeight="1" x14ac:dyDescent="0.25">
      <c r="A113" s="73" t="s">
        <v>52</v>
      </c>
      <c r="B113" s="58" t="s">
        <v>21</v>
      </c>
      <c r="C113" s="58" t="s">
        <v>21</v>
      </c>
      <c r="D113" s="58" t="s">
        <v>21</v>
      </c>
      <c r="E113" s="58" t="s">
        <v>21</v>
      </c>
      <c r="F113" s="58" t="s">
        <v>21</v>
      </c>
      <c r="G113" s="58" t="s">
        <v>21</v>
      </c>
      <c r="H113" s="58" t="s">
        <v>21</v>
      </c>
      <c r="I113" s="58" t="s">
        <v>21</v>
      </c>
      <c r="J113" s="58" t="s">
        <v>21</v>
      </c>
      <c r="K113" s="58">
        <f>K97+K112</f>
        <v>895.12152200000037</v>
      </c>
      <c r="L113" s="58" t="s">
        <v>21</v>
      </c>
      <c r="M113" s="58" t="s">
        <v>21</v>
      </c>
      <c r="N113" s="58"/>
      <c r="O113" s="58"/>
      <c r="P113" s="58"/>
      <c r="AD113" s="58"/>
    </row>
    <row r="114" spans="1:30" s="66" customFormat="1" ht="15" customHeight="1" x14ac:dyDescent="0.25">
      <c r="A114" s="73" t="s">
        <v>49</v>
      </c>
      <c r="B114" s="58" t="s">
        <v>21</v>
      </c>
      <c r="C114" s="58" t="s">
        <v>21</v>
      </c>
      <c r="D114" s="58" t="s">
        <v>21</v>
      </c>
      <c r="E114" s="58" t="s">
        <v>21</v>
      </c>
      <c r="F114" s="58" t="s">
        <v>21</v>
      </c>
      <c r="G114" s="58" t="s">
        <v>21</v>
      </c>
      <c r="H114" s="58" t="s">
        <v>21</v>
      </c>
      <c r="I114" s="58" t="s">
        <v>21</v>
      </c>
      <c r="J114" s="58" t="s">
        <v>21</v>
      </c>
      <c r="K114" s="58">
        <f>K97+L97+K112+L112</f>
        <v>895.15051900000049</v>
      </c>
      <c r="L114" s="58" t="s">
        <v>21</v>
      </c>
      <c r="M114" s="58" t="s">
        <v>21</v>
      </c>
      <c r="N114" s="58"/>
      <c r="O114" s="58"/>
      <c r="P114" s="58"/>
      <c r="AD114" s="58"/>
    </row>
    <row r="115" spans="1:30" ht="15" customHeight="1" x14ac:dyDescent="0.25">
      <c r="A115" s="91"/>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row>
    <row r="116" spans="1:30" ht="15" customHeight="1" x14ac:dyDescent="0.25">
      <c r="A116" s="91"/>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row>
    <row r="117" spans="1:30" ht="15" customHeight="1" x14ac:dyDescent="0.25">
      <c r="A117" s="91"/>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row>
    <row r="118" spans="1:30" ht="15" customHeight="1" x14ac:dyDescent="0.25">
      <c r="A118" s="91"/>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row>
    <row r="119" spans="1:30" ht="15" customHeight="1" x14ac:dyDescent="0.25">
      <c r="A119" s="91"/>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row>
    <row r="120" spans="1:30" ht="34.5" x14ac:dyDescent="0.25">
      <c r="A120" s="147" t="s">
        <v>90</v>
      </c>
      <c r="B120" s="147"/>
      <c r="C120" s="147"/>
      <c r="D120" s="147"/>
      <c r="E120" s="147"/>
      <c r="F120" s="147"/>
      <c r="G120" s="147"/>
      <c r="H120" s="147"/>
      <c r="I120" s="147"/>
      <c r="J120" s="147"/>
      <c r="K120" s="147"/>
      <c r="L120" s="147"/>
      <c r="M120" s="147"/>
      <c r="N120" s="33"/>
      <c r="O120" s="33"/>
      <c r="P120" s="33"/>
      <c r="Q120" s="33"/>
      <c r="R120" s="33"/>
      <c r="S120" s="33"/>
      <c r="T120" s="33"/>
      <c r="U120" s="33"/>
      <c r="V120" s="33"/>
      <c r="W120" s="33"/>
      <c r="X120" s="33"/>
      <c r="Y120" s="33"/>
      <c r="Z120" s="33"/>
      <c r="AA120" s="33"/>
      <c r="AB120" s="33"/>
      <c r="AC120" s="33"/>
      <c r="AD120" s="34"/>
    </row>
    <row r="121" spans="1:30" ht="20.25" x14ac:dyDescent="0.25">
      <c r="A121" s="148" t="s">
        <v>64</v>
      </c>
      <c r="B121" s="148"/>
      <c r="C121" s="148"/>
      <c r="D121" s="148"/>
      <c r="E121" s="148"/>
      <c r="F121" s="148"/>
      <c r="G121" s="148"/>
      <c r="H121" s="148"/>
      <c r="I121" s="148"/>
      <c r="J121" s="148"/>
      <c r="K121" s="148"/>
      <c r="L121" s="148"/>
      <c r="M121" s="148"/>
      <c r="N121" s="33"/>
      <c r="O121" s="33"/>
      <c r="P121" s="33"/>
      <c r="Q121" s="33"/>
      <c r="R121" s="33"/>
      <c r="S121" s="33"/>
      <c r="T121" s="33"/>
      <c r="U121" s="33"/>
      <c r="V121" s="33"/>
      <c r="W121" s="33"/>
      <c r="X121" s="33"/>
      <c r="Y121" s="33"/>
      <c r="Z121" s="33"/>
      <c r="AA121" s="33"/>
      <c r="AB121" s="33"/>
      <c r="AC121" s="33"/>
      <c r="AD121" s="34"/>
    </row>
    <row r="122" spans="1:30" ht="21" thickBot="1" x14ac:dyDescent="0.3">
      <c r="A122" s="36"/>
      <c r="B122" s="36"/>
      <c r="C122" s="36"/>
      <c r="D122" s="36"/>
      <c r="E122" s="36"/>
      <c r="F122" s="36"/>
      <c r="G122" s="36"/>
      <c r="H122" s="36"/>
      <c r="I122" s="36"/>
      <c r="J122" s="36"/>
      <c r="K122" s="36"/>
      <c r="L122" s="36"/>
      <c r="M122" s="36"/>
      <c r="N122" s="33"/>
      <c r="O122" s="33"/>
      <c r="P122" s="33"/>
      <c r="Q122" s="33"/>
      <c r="R122" s="33"/>
      <c r="S122" s="33"/>
      <c r="T122" s="33"/>
      <c r="U122" s="33"/>
      <c r="V122" s="33"/>
      <c r="W122" s="33"/>
      <c r="X122" s="33"/>
      <c r="Y122" s="33"/>
      <c r="Z122" s="33"/>
      <c r="AA122" s="33"/>
      <c r="AB122" s="33"/>
      <c r="AC122" s="33"/>
      <c r="AD122" s="34"/>
    </row>
    <row r="123" spans="1:30" ht="23.25" thickBot="1" x14ac:dyDescent="0.3">
      <c r="A123" s="37"/>
      <c r="B123" s="141" t="s">
        <v>2</v>
      </c>
      <c r="C123" s="142"/>
      <c r="D123" s="142"/>
      <c r="E123" s="142"/>
      <c r="F123" s="142"/>
      <c r="G123" s="142"/>
      <c r="H123" s="142"/>
      <c r="I123" s="142"/>
      <c r="J123" s="142"/>
      <c r="K123" s="142"/>
      <c r="L123" s="142"/>
      <c r="M123" s="143"/>
      <c r="N123" s="38"/>
      <c r="O123" s="38"/>
      <c r="P123" s="38"/>
      <c r="Q123" s="35"/>
      <c r="R123" s="35"/>
      <c r="S123" s="35"/>
      <c r="T123" s="35"/>
      <c r="U123" s="35"/>
      <c r="V123" s="35"/>
      <c r="W123" s="35"/>
      <c r="X123" s="35"/>
      <c r="Y123" s="35"/>
      <c r="Z123" s="35"/>
      <c r="AA123" s="35"/>
      <c r="AB123" s="35"/>
      <c r="AC123" s="35"/>
    </row>
    <row r="124" spans="1:30" ht="13.5" customHeight="1" thickBot="1" x14ac:dyDescent="0.3">
      <c r="A124" s="37"/>
      <c r="B124" s="138" t="s">
        <v>36</v>
      </c>
      <c r="C124" s="139"/>
      <c r="D124" s="140"/>
      <c r="E124" s="127" t="s">
        <v>30</v>
      </c>
      <c r="F124" s="127"/>
      <c r="G124" s="129" t="s">
        <v>19</v>
      </c>
      <c r="H124" s="131" t="s">
        <v>28</v>
      </c>
      <c r="I124" s="131"/>
      <c r="J124" s="131"/>
      <c r="K124" s="132" t="s">
        <v>41</v>
      </c>
      <c r="L124" s="134" t="s">
        <v>42</v>
      </c>
      <c r="M124" s="145" t="s">
        <v>40</v>
      </c>
      <c r="N124" s="2"/>
      <c r="O124" s="2"/>
      <c r="P124" s="2"/>
      <c r="Q124" s="35"/>
      <c r="R124" s="35"/>
      <c r="S124" s="35"/>
      <c r="T124" s="35"/>
      <c r="U124" s="35"/>
      <c r="V124" s="35"/>
      <c r="W124" s="35"/>
      <c r="X124" s="35"/>
      <c r="Y124" s="35"/>
      <c r="Z124" s="35"/>
      <c r="AA124" s="35"/>
      <c r="AB124" s="35"/>
      <c r="AC124" s="35"/>
    </row>
    <row r="125" spans="1:30" ht="119.25" customHeight="1" x14ac:dyDescent="0.25">
      <c r="A125" s="106" t="s">
        <v>63</v>
      </c>
      <c r="B125" s="4" t="s">
        <v>18</v>
      </c>
      <c r="C125" s="5" t="s">
        <v>46</v>
      </c>
      <c r="D125" s="6" t="s">
        <v>37</v>
      </c>
      <c r="E125" s="7" t="s">
        <v>31</v>
      </c>
      <c r="F125" s="8" t="s">
        <v>38</v>
      </c>
      <c r="G125" s="130"/>
      <c r="H125" s="1" t="s">
        <v>26</v>
      </c>
      <c r="I125" s="9" t="s">
        <v>27</v>
      </c>
      <c r="J125" s="1" t="s">
        <v>35</v>
      </c>
      <c r="K125" s="133"/>
      <c r="L125" s="135"/>
      <c r="M125" s="146"/>
      <c r="N125" s="2"/>
      <c r="O125" s="2"/>
      <c r="P125" s="2"/>
      <c r="Q125" s="35"/>
      <c r="R125" s="35"/>
      <c r="S125" s="35"/>
      <c r="T125" s="35"/>
      <c r="U125" s="35"/>
      <c r="V125" s="35"/>
      <c r="W125" s="35"/>
      <c r="X125" s="35"/>
      <c r="Y125" s="35"/>
      <c r="Z125" s="35"/>
      <c r="AA125" s="35"/>
      <c r="AB125" s="35"/>
      <c r="AC125" s="35"/>
    </row>
    <row r="126" spans="1:30" ht="15" customHeight="1" x14ac:dyDescent="0.25">
      <c r="A126" s="40"/>
      <c r="B126" s="41"/>
      <c r="C126" s="42"/>
      <c r="D126" s="43"/>
      <c r="E126" s="44"/>
      <c r="F126" s="45"/>
      <c r="G126" s="46"/>
      <c r="H126" s="47"/>
      <c r="I126" s="48"/>
      <c r="J126" s="47"/>
      <c r="K126" s="49"/>
      <c r="L126" s="50"/>
      <c r="M126" s="51"/>
      <c r="Q126" s="35"/>
      <c r="R126" s="35"/>
      <c r="S126" s="35"/>
      <c r="T126" s="35"/>
      <c r="U126" s="35"/>
      <c r="V126" s="35"/>
      <c r="W126" s="35"/>
      <c r="X126" s="35"/>
      <c r="Y126" s="35"/>
      <c r="Z126" s="35"/>
      <c r="AA126" s="35"/>
      <c r="AB126" s="35"/>
      <c r="AC126" s="35"/>
    </row>
    <row r="127" spans="1:30" s="39" customFormat="1" ht="15" customHeight="1" x14ac:dyDescent="0.25">
      <c r="A127" s="11" t="s">
        <v>56</v>
      </c>
      <c r="B127" s="54">
        <f>M71</f>
        <v>-3.3540000000000347E-2</v>
      </c>
      <c r="C127" s="20">
        <v>12.172385</v>
      </c>
      <c r="D127" s="12">
        <f>B127+C127</f>
        <v>12.138845</v>
      </c>
      <c r="E127" s="55">
        <v>0.88548800000000005</v>
      </c>
      <c r="F127" s="56">
        <v>5.8869999999999996</v>
      </c>
      <c r="G127" s="14">
        <v>1.3598650000000001</v>
      </c>
      <c r="H127" s="57">
        <v>0</v>
      </c>
      <c r="I127" s="15">
        <v>0</v>
      </c>
      <c r="J127" s="57">
        <f>H127-I127</f>
        <v>0</v>
      </c>
      <c r="K127" s="16">
        <f t="shared" ref="K127:K152" si="24">E127+G127+I127</f>
        <v>2.2453530000000002</v>
      </c>
      <c r="L127" s="17">
        <f t="shared" ref="L127:L152" si="25">F127+J127</f>
        <v>5.8869999999999996</v>
      </c>
      <c r="M127" s="18">
        <f>D127-K127-L127</f>
        <v>4.0064920000000006</v>
      </c>
      <c r="N127" s="58"/>
      <c r="O127" s="58"/>
      <c r="P127" s="58"/>
      <c r="AD127" s="58"/>
    </row>
    <row r="128" spans="1:30" s="39" customFormat="1" ht="15" customHeight="1" x14ac:dyDescent="0.25">
      <c r="A128" s="11" t="s">
        <v>3</v>
      </c>
      <c r="B128" s="54">
        <f t="shared" ref="B128:B152" si="26">M72</f>
        <v>3.3999999999999808E-2</v>
      </c>
      <c r="C128" s="20">
        <v>4.0574620000000001</v>
      </c>
      <c r="D128" s="12">
        <f t="shared" ref="D128:D147" si="27">B128+C128</f>
        <v>4.0914619999999999</v>
      </c>
      <c r="E128" s="55">
        <v>0</v>
      </c>
      <c r="F128" s="56">
        <v>0</v>
      </c>
      <c r="G128" s="14">
        <v>0.19830200000000001</v>
      </c>
      <c r="H128" s="57">
        <v>3.0879560000000001</v>
      </c>
      <c r="I128" s="15">
        <v>0</v>
      </c>
      <c r="J128" s="57">
        <f t="shared" ref="J128:J152" si="28">H128-I128</f>
        <v>3.0879560000000001</v>
      </c>
      <c r="K128" s="16">
        <f t="shared" si="24"/>
        <v>0.19830200000000001</v>
      </c>
      <c r="L128" s="17">
        <f t="shared" si="25"/>
        <v>3.0879560000000001</v>
      </c>
      <c r="M128" s="18">
        <f t="shared" ref="M128:M151" si="29">D128-K128-L128</f>
        <v>0.80520399999999981</v>
      </c>
      <c r="N128" s="58"/>
      <c r="O128" s="58"/>
      <c r="P128" s="58"/>
      <c r="AD128" s="58"/>
    </row>
    <row r="129" spans="1:30" s="39" customFormat="1" ht="15" customHeight="1" x14ac:dyDescent="0.25">
      <c r="A129" s="11" t="s">
        <v>81</v>
      </c>
      <c r="B129" s="54">
        <f t="shared" si="26"/>
        <v>1.0000000005838672E-6</v>
      </c>
      <c r="C129" s="20">
        <v>5.1969110000000001</v>
      </c>
      <c r="D129" s="12">
        <f t="shared" si="27"/>
        <v>5.1969120000000011</v>
      </c>
      <c r="E129" s="55">
        <v>0.25790000000000002</v>
      </c>
      <c r="F129" s="56">
        <v>3.8408000000000002</v>
      </c>
      <c r="G129" s="14">
        <v>-0.46982600000000002</v>
      </c>
      <c r="H129" s="57">
        <v>0</v>
      </c>
      <c r="I129" s="15">
        <v>0</v>
      </c>
      <c r="J129" s="57">
        <f t="shared" si="28"/>
        <v>0</v>
      </c>
      <c r="K129" s="16">
        <f t="shared" si="24"/>
        <v>-0.211926</v>
      </c>
      <c r="L129" s="17">
        <f t="shared" si="25"/>
        <v>3.8408000000000002</v>
      </c>
      <c r="M129" s="18">
        <f t="shared" si="29"/>
        <v>1.5680380000000009</v>
      </c>
      <c r="N129" s="58"/>
      <c r="O129" s="58"/>
      <c r="P129" s="58"/>
      <c r="AD129" s="58"/>
    </row>
    <row r="130" spans="1:30" s="39" customFormat="1" ht="15" customHeight="1" x14ac:dyDescent="0.25">
      <c r="A130" s="11" t="s">
        <v>77</v>
      </c>
      <c r="B130" s="54">
        <f t="shared" si="26"/>
        <v>-4.4398999999999411E-2</v>
      </c>
      <c r="C130" s="20">
        <v>5.419143</v>
      </c>
      <c r="D130" s="12">
        <f t="shared" si="27"/>
        <v>5.3747440000000006</v>
      </c>
      <c r="E130" s="55">
        <v>0</v>
      </c>
      <c r="F130" s="56">
        <v>1.1919999999999999</v>
      </c>
      <c r="G130" s="14">
        <v>0.19733400000000001</v>
      </c>
      <c r="H130" s="57">
        <v>0.3</v>
      </c>
      <c r="I130" s="15">
        <v>0</v>
      </c>
      <c r="J130" s="57">
        <f t="shared" si="28"/>
        <v>0.3</v>
      </c>
      <c r="K130" s="16">
        <f t="shared" si="24"/>
        <v>0.19733400000000001</v>
      </c>
      <c r="L130" s="17">
        <f t="shared" si="25"/>
        <v>1.492</v>
      </c>
      <c r="M130" s="18">
        <f t="shared" si="29"/>
        <v>3.685410000000001</v>
      </c>
      <c r="N130" s="58"/>
      <c r="O130" s="58"/>
      <c r="P130" s="58"/>
      <c r="AD130" s="58"/>
    </row>
    <row r="131" spans="1:30" s="39" customFormat="1" ht="15" customHeight="1" x14ac:dyDescent="0.25">
      <c r="A131" s="11" t="s">
        <v>78</v>
      </c>
      <c r="B131" s="54">
        <f t="shared" si="26"/>
        <v>3.1706000000000123E-2</v>
      </c>
      <c r="C131" s="20">
        <v>1.063582</v>
      </c>
      <c r="D131" s="12">
        <f t="shared" si="27"/>
        <v>1.095288</v>
      </c>
      <c r="E131" s="55">
        <v>0.628915</v>
      </c>
      <c r="F131" s="56">
        <v>0.219</v>
      </c>
      <c r="G131" s="14">
        <v>0</v>
      </c>
      <c r="H131" s="57">
        <v>0</v>
      </c>
      <c r="I131" s="15">
        <v>0</v>
      </c>
      <c r="J131" s="57">
        <f t="shared" si="28"/>
        <v>0</v>
      </c>
      <c r="K131" s="16">
        <f t="shared" si="24"/>
        <v>0.628915</v>
      </c>
      <c r="L131" s="17">
        <f t="shared" si="25"/>
        <v>0.219</v>
      </c>
      <c r="M131" s="18">
        <f t="shared" si="29"/>
        <v>0.24737300000000004</v>
      </c>
      <c r="N131" s="58"/>
      <c r="O131" s="58"/>
      <c r="P131" s="58"/>
      <c r="AD131" s="58"/>
    </row>
    <row r="132" spans="1:30" s="39" customFormat="1" ht="15" customHeight="1" x14ac:dyDescent="0.25">
      <c r="A132" s="11" t="s">
        <v>79</v>
      </c>
      <c r="B132" s="54">
        <f t="shared" si="26"/>
        <v>6.5116509999999996</v>
      </c>
      <c r="C132" s="20">
        <v>2.559647</v>
      </c>
      <c r="D132" s="12">
        <f t="shared" si="27"/>
        <v>9.0712979999999988</v>
      </c>
      <c r="E132" s="55">
        <v>0</v>
      </c>
      <c r="F132" s="56">
        <v>2.1160000000000001</v>
      </c>
      <c r="G132" s="14">
        <v>0</v>
      </c>
      <c r="H132" s="57">
        <v>0</v>
      </c>
      <c r="I132" s="15">
        <v>0</v>
      </c>
      <c r="J132" s="57">
        <f t="shared" si="28"/>
        <v>0</v>
      </c>
      <c r="K132" s="16">
        <f t="shared" si="24"/>
        <v>0</v>
      </c>
      <c r="L132" s="17">
        <f t="shared" si="25"/>
        <v>2.1160000000000001</v>
      </c>
      <c r="M132" s="18">
        <f t="shared" si="29"/>
        <v>6.9552979999999991</v>
      </c>
      <c r="N132" s="58"/>
      <c r="O132" s="58"/>
      <c r="P132" s="58"/>
      <c r="AD132" s="58"/>
    </row>
    <row r="133" spans="1:30" s="39" customFormat="1" ht="15" customHeight="1" x14ac:dyDescent="0.25">
      <c r="A133" s="11" t="s">
        <v>100</v>
      </c>
      <c r="B133" s="54">
        <f t="shared" si="26"/>
        <v>1.5620000000000001</v>
      </c>
      <c r="C133" s="20">
        <v>0.60903300000000005</v>
      </c>
      <c r="D133" s="12">
        <f t="shared" si="27"/>
        <v>2.171033</v>
      </c>
      <c r="E133" s="55">
        <v>0</v>
      </c>
      <c r="F133" s="56">
        <v>0.56000000000000005</v>
      </c>
      <c r="G133" s="14">
        <v>0</v>
      </c>
      <c r="H133" s="57">
        <v>0</v>
      </c>
      <c r="I133" s="15">
        <v>0</v>
      </c>
      <c r="J133" s="57">
        <f t="shared" si="28"/>
        <v>0</v>
      </c>
      <c r="K133" s="16">
        <f t="shared" si="24"/>
        <v>0</v>
      </c>
      <c r="L133" s="17">
        <f t="shared" si="25"/>
        <v>0.56000000000000005</v>
      </c>
      <c r="M133" s="18">
        <f t="shared" si="29"/>
        <v>1.6110329999999999</v>
      </c>
      <c r="N133" s="58"/>
      <c r="O133" s="58"/>
      <c r="P133" s="58"/>
      <c r="AD133" s="58"/>
    </row>
    <row r="134" spans="1:30" s="39" customFormat="1" ht="15" customHeight="1" x14ac:dyDescent="0.25">
      <c r="A134" s="11" t="s">
        <v>94</v>
      </c>
      <c r="B134" s="54">
        <f t="shared" si="26"/>
        <v>2.3024649999999998</v>
      </c>
      <c r="C134" s="20">
        <v>16.883599</v>
      </c>
      <c r="D134" s="12">
        <f t="shared" si="27"/>
        <v>19.186064000000002</v>
      </c>
      <c r="E134" s="55">
        <v>1.5448</v>
      </c>
      <c r="F134" s="56">
        <v>1.133</v>
      </c>
      <c r="G134" s="14">
        <v>1.0357000000000001</v>
      </c>
      <c r="H134" s="57">
        <v>0</v>
      </c>
      <c r="I134" s="15">
        <v>0</v>
      </c>
      <c r="J134" s="57">
        <f t="shared" si="28"/>
        <v>0</v>
      </c>
      <c r="K134" s="16">
        <f t="shared" si="24"/>
        <v>2.5804999999999998</v>
      </c>
      <c r="L134" s="17">
        <f t="shared" si="25"/>
        <v>1.133</v>
      </c>
      <c r="M134" s="18">
        <f t="shared" si="29"/>
        <v>15.472564000000002</v>
      </c>
      <c r="N134" s="58"/>
      <c r="O134" s="58"/>
      <c r="P134" s="58"/>
      <c r="AD134" s="58"/>
    </row>
    <row r="135" spans="1:30" s="39" customFormat="1" ht="15" customHeight="1" x14ac:dyDescent="0.25">
      <c r="A135" s="11" t="s">
        <v>34</v>
      </c>
      <c r="B135" s="54">
        <f t="shared" si="26"/>
        <v>0</v>
      </c>
      <c r="C135" s="20">
        <v>35.948965999999999</v>
      </c>
      <c r="D135" s="12">
        <f t="shared" si="27"/>
        <v>35.948965999999999</v>
      </c>
      <c r="E135" s="55">
        <v>5.0490000000000004</v>
      </c>
      <c r="F135" s="56">
        <v>24.047999999999998</v>
      </c>
      <c r="G135" s="14">
        <v>-0.73680500000000004</v>
      </c>
      <c r="H135" s="57">
        <v>2.1526339999999999</v>
      </c>
      <c r="I135" s="15">
        <v>0</v>
      </c>
      <c r="J135" s="57">
        <f t="shared" si="28"/>
        <v>2.1526339999999999</v>
      </c>
      <c r="K135" s="16">
        <f t="shared" si="24"/>
        <v>4.312195</v>
      </c>
      <c r="L135" s="17">
        <f t="shared" si="25"/>
        <v>26.200633999999997</v>
      </c>
      <c r="M135" s="18">
        <f t="shared" si="29"/>
        <v>5.4361370000000022</v>
      </c>
      <c r="N135" s="58"/>
      <c r="O135" s="58"/>
      <c r="P135" s="58"/>
      <c r="AD135" s="58"/>
    </row>
    <row r="136" spans="1:30" s="39" customFormat="1" ht="15" customHeight="1" x14ac:dyDescent="0.25">
      <c r="A136" s="11" t="s">
        <v>39</v>
      </c>
      <c r="B136" s="54">
        <f t="shared" si="26"/>
        <v>15.602727999999956</v>
      </c>
      <c r="C136" s="20">
        <v>291.58119799999997</v>
      </c>
      <c r="D136" s="12">
        <f t="shared" si="27"/>
        <v>307.18392599999993</v>
      </c>
      <c r="E136" s="55">
        <v>74.700659999999999</v>
      </c>
      <c r="F136" s="56">
        <v>174.79</v>
      </c>
      <c r="G136" s="14">
        <v>-2.1471429999999998</v>
      </c>
      <c r="H136" s="57">
        <v>1.61</v>
      </c>
      <c r="I136" s="15">
        <v>0</v>
      </c>
      <c r="J136" s="57">
        <f t="shared" si="28"/>
        <v>1.61</v>
      </c>
      <c r="K136" s="16">
        <f t="shared" si="24"/>
        <v>72.553516999999999</v>
      </c>
      <c r="L136" s="17">
        <f t="shared" si="25"/>
        <v>176.4</v>
      </c>
      <c r="M136" s="18">
        <f t="shared" si="29"/>
        <v>58.230408999999923</v>
      </c>
      <c r="N136" s="58"/>
      <c r="O136" s="58"/>
      <c r="P136" s="58"/>
      <c r="AD136" s="58"/>
    </row>
    <row r="137" spans="1:30" s="39" customFormat="1" ht="15" customHeight="1" x14ac:dyDescent="0.25">
      <c r="A137" s="11" t="s">
        <v>4</v>
      </c>
      <c r="B137" s="54">
        <f t="shared" si="26"/>
        <v>4.3999999999968509E-3</v>
      </c>
      <c r="C137" s="20">
        <v>36.622999999999998</v>
      </c>
      <c r="D137" s="12">
        <f t="shared" si="27"/>
        <v>36.627399999999994</v>
      </c>
      <c r="E137" s="55">
        <v>0.41349999999999998</v>
      </c>
      <c r="F137" s="56">
        <v>35.067</v>
      </c>
      <c r="G137" s="14">
        <v>0.57628500000000005</v>
      </c>
      <c r="H137" s="57">
        <v>0</v>
      </c>
      <c r="I137" s="15">
        <v>0</v>
      </c>
      <c r="J137" s="57">
        <f t="shared" si="28"/>
        <v>0</v>
      </c>
      <c r="K137" s="16">
        <f t="shared" si="24"/>
        <v>0.98978500000000003</v>
      </c>
      <c r="L137" s="17">
        <f t="shared" si="25"/>
        <v>35.067</v>
      </c>
      <c r="M137" s="18">
        <f t="shared" si="29"/>
        <v>0.57061499999999654</v>
      </c>
      <c r="N137" s="58"/>
      <c r="O137" s="58"/>
      <c r="P137" s="58"/>
      <c r="AD137" s="58"/>
    </row>
    <row r="138" spans="1:30" s="39" customFormat="1" ht="15" customHeight="1" x14ac:dyDescent="0.25">
      <c r="A138" s="19" t="s">
        <v>23</v>
      </c>
      <c r="B138" s="54">
        <f t="shared" si="26"/>
        <v>-3.8717000000000112E-2</v>
      </c>
      <c r="C138" s="20">
        <v>15.761856999999999</v>
      </c>
      <c r="D138" s="12">
        <f t="shared" si="27"/>
        <v>15.723139999999999</v>
      </c>
      <c r="E138" s="55">
        <v>0</v>
      </c>
      <c r="F138" s="56">
        <v>0</v>
      </c>
      <c r="G138" s="14">
        <v>0</v>
      </c>
      <c r="H138" s="57">
        <v>0</v>
      </c>
      <c r="I138" s="15">
        <v>0</v>
      </c>
      <c r="J138" s="57">
        <f t="shared" si="28"/>
        <v>0</v>
      </c>
      <c r="K138" s="16">
        <f t="shared" si="24"/>
        <v>0</v>
      </c>
      <c r="L138" s="17">
        <f t="shared" si="25"/>
        <v>0</v>
      </c>
      <c r="M138" s="18">
        <f t="shared" si="29"/>
        <v>15.723139999999999</v>
      </c>
      <c r="N138" s="58"/>
      <c r="O138" s="58"/>
      <c r="P138" s="58"/>
      <c r="AD138" s="58"/>
    </row>
    <row r="139" spans="1:30" s="39" customFormat="1" ht="15" customHeight="1" x14ac:dyDescent="0.25">
      <c r="A139" s="19" t="s">
        <v>5</v>
      </c>
      <c r="B139" s="54">
        <f t="shared" si="26"/>
        <v>2.7507999999999999</v>
      </c>
      <c r="C139" s="20">
        <v>1.311075</v>
      </c>
      <c r="D139" s="12">
        <f t="shared" si="27"/>
        <v>4.0618749999999997</v>
      </c>
      <c r="E139" s="55">
        <v>0.31439899999999998</v>
      </c>
      <c r="F139" s="56">
        <v>1.8819999999999999</v>
      </c>
      <c r="G139" s="14">
        <v>-0.10226300000000001</v>
      </c>
      <c r="H139" s="57">
        <v>0</v>
      </c>
      <c r="I139" s="15">
        <v>0</v>
      </c>
      <c r="J139" s="57">
        <f t="shared" si="28"/>
        <v>0</v>
      </c>
      <c r="K139" s="16">
        <f t="shared" si="24"/>
        <v>0.21213599999999999</v>
      </c>
      <c r="L139" s="17">
        <f t="shared" si="25"/>
        <v>1.8819999999999999</v>
      </c>
      <c r="M139" s="18">
        <f>D139-K139-L139</f>
        <v>1.9677389999999997</v>
      </c>
      <c r="N139" s="58"/>
      <c r="O139" s="58"/>
      <c r="P139" s="58"/>
      <c r="AD139" s="58"/>
    </row>
    <row r="140" spans="1:30" s="39" customFormat="1" ht="15" customHeight="1" x14ac:dyDescent="0.25">
      <c r="A140" s="19" t="s">
        <v>6</v>
      </c>
      <c r="B140" s="54">
        <f t="shared" si="26"/>
        <v>6.4944200000000007</v>
      </c>
      <c r="C140" s="20">
        <v>2.1330930000000001</v>
      </c>
      <c r="D140" s="12">
        <f t="shared" si="27"/>
        <v>8.6275130000000004</v>
      </c>
      <c r="E140" s="55">
        <v>0.68194900000000003</v>
      </c>
      <c r="F140" s="56">
        <v>0.873</v>
      </c>
      <c r="G140" s="14">
        <v>1.73756</v>
      </c>
      <c r="H140" s="57">
        <v>0</v>
      </c>
      <c r="I140" s="15">
        <v>0</v>
      </c>
      <c r="J140" s="57">
        <f t="shared" si="28"/>
        <v>0</v>
      </c>
      <c r="K140" s="16">
        <f t="shared" si="24"/>
        <v>2.4195090000000001</v>
      </c>
      <c r="L140" s="17">
        <f t="shared" si="25"/>
        <v>0.873</v>
      </c>
      <c r="M140" s="18">
        <f t="shared" si="29"/>
        <v>5.3350040000000005</v>
      </c>
      <c r="N140" s="58"/>
      <c r="O140" s="58"/>
      <c r="P140" s="58"/>
      <c r="AD140" s="58"/>
    </row>
    <row r="141" spans="1:30" s="39" customFormat="1" ht="15" customHeight="1" x14ac:dyDescent="0.25">
      <c r="A141" s="19" t="s">
        <v>44</v>
      </c>
      <c r="B141" s="54">
        <f t="shared" si="26"/>
        <v>2.9259780000000024</v>
      </c>
      <c r="C141" s="20">
        <v>8.6722199999999994</v>
      </c>
      <c r="D141" s="12">
        <f t="shared" si="27"/>
        <v>11.598198000000002</v>
      </c>
      <c r="E141" s="55">
        <v>4.5860000000000003</v>
      </c>
      <c r="F141" s="56">
        <v>9.51</v>
      </c>
      <c r="G141" s="14">
        <v>-9.0001403999999994</v>
      </c>
      <c r="H141" s="57">
        <v>0</v>
      </c>
      <c r="I141" s="15">
        <v>0</v>
      </c>
      <c r="J141" s="57">
        <f t="shared" si="28"/>
        <v>0</v>
      </c>
      <c r="K141" s="16">
        <f t="shared" si="24"/>
        <v>-4.4141403999999991</v>
      </c>
      <c r="L141" s="17">
        <f t="shared" si="25"/>
        <v>9.51</v>
      </c>
      <c r="M141" s="18">
        <f t="shared" si="29"/>
        <v>6.5023384000000011</v>
      </c>
      <c r="N141" s="58"/>
      <c r="O141" s="58"/>
      <c r="P141" s="58"/>
      <c r="AD141" s="58"/>
    </row>
    <row r="142" spans="1:30" s="39" customFormat="1" ht="15" customHeight="1" x14ac:dyDescent="0.25">
      <c r="A142" s="19" t="s">
        <v>7</v>
      </c>
      <c r="B142" s="54">
        <f t="shared" si="26"/>
        <v>7.2360000000000007</v>
      </c>
      <c r="C142" s="20">
        <v>2.7557399999999999</v>
      </c>
      <c r="D142" s="12">
        <f t="shared" si="27"/>
        <v>9.9917400000000001</v>
      </c>
      <c r="E142" s="55">
        <v>0</v>
      </c>
      <c r="F142" s="56">
        <v>1.28</v>
      </c>
      <c r="G142" s="14">
        <v>-1.273569</v>
      </c>
      <c r="H142" s="57">
        <v>0</v>
      </c>
      <c r="I142" s="15">
        <v>0</v>
      </c>
      <c r="J142" s="57">
        <f t="shared" si="28"/>
        <v>0</v>
      </c>
      <c r="K142" s="16">
        <f t="shared" si="24"/>
        <v>-1.273569</v>
      </c>
      <c r="L142" s="17">
        <f t="shared" si="25"/>
        <v>1.28</v>
      </c>
      <c r="M142" s="18">
        <f t="shared" si="29"/>
        <v>9.9853090000000009</v>
      </c>
      <c r="N142" s="58"/>
      <c r="O142" s="58"/>
      <c r="P142" s="58"/>
      <c r="AD142" s="58"/>
    </row>
    <row r="143" spans="1:30" s="39" customFormat="1" ht="15" customHeight="1" x14ac:dyDescent="0.25">
      <c r="A143" s="19" t="s">
        <v>45</v>
      </c>
      <c r="B143" s="54">
        <f t="shared" si="26"/>
        <v>1.4858120000000006</v>
      </c>
      <c r="C143" s="20">
        <v>2.383041</v>
      </c>
      <c r="D143" s="12">
        <f t="shared" si="27"/>
        <v>3.8688530000000005</v>
      </c>
      <c r="E143" s="55">
        <v>0</v>
      </c>
      <c r="F143" s="56">
        <v>1.8240000000000001</v>
      </c>
      <c r="G143" s="14">
        <v>-0.27676000000000001</v>
      </c>
      <c r="H143" s="57">
        <v>0</v>
      </c>
      <c r="I143" s="15">
        <v>0</v>
      </c>
      <c r="J143" s="57">
        <f t="shared" si="28"/>
        <v>0</v>
      </c>
      <c r="K143" s="16">
        <f t="shared" si="24"/>
        <v>-0.27676000000000001</v>
      </c>
      <c r="L143" s="17">
        <f t="shared" si="25"/>
        <v>1.8240000000000001</v>
      </c>
      <c r="M143" s="18">
        <f t="shared" si="29"/>
        <v>2.321613000000001</v>
      </c>
      <c r="N143" s="58"/>
      <c r="O143" s="58"/>
      <c r="P143" s="58"/>
      <c r="AD143" s="58"/>
    </row>
    <row r="144" spans="1:30" s="39" customFormat="1" ht="15" customHeight="1" x14ac:dyDescent="0.25">
      <c r="A144" s="108" t="s">
        <v>61</v>
      </c>
      <c r="B144" s="54">
        <f t="shared" si="26"/>
        <v>3.8019999999999996</v>
      </c>
      <c r="C144" s="20">
        <v>68.170900000000003</v>
      </c>
      <c r="D144" s="12">
        <f t="shared" si="27"/>
        <v>71.97290000000001</v>
      </c>
      <c r="E144" s="55">
        <v>34.585999999999999</v>
      </c>
      <c r="F144" s="56">
        <v>30.943999999999999</v>
      </c>
      <c r="G144" s="14">
        <v>-11.120442000000001</v>
      </c>
      <c r="H144" s="57">
        <v>1.556</v>
      </c>
      <c r="I144" s="15">
        <v>0</v>
      </c>
      <c r="J144" s="57">
        <f t="shared" si="28"/>
        <v>1.556</v>
      </c>
      <c r="K144" s="16">
        <f t="shared" si="24"/>
        <v>23.465557999999998</v>
      </c>
      <c r="L144" s="17">
        <f t="shared" si="25"/>
        <v>32.5</v>
      </c>
      <c r="M144" s="18">
        <f t="shared" si="29"/>
        <v>16.007342000000008</v>
      </c>
      <c r="N144" s="58"/>
      <c r="O144" s="58"/>
      <c r="P144" s="58"/>
      <c r="AD144" s="58"/>
    </row>
    <row r="145" spans="1:30" s="39" customFormat="1" ht="15" customHeight="1" x14ac:dyDescent="0.25">
      <c r="A145" s="108" t="s">
        <v>59</v>
      </c>
      <c r="B145" s="54">
        <f t="shared" si="26"/>
        <v>-4.872399999999999E-2</v>
      </c>
      <c r="C145" s="20">
        <v>52.219499999999996</v>
      </c>
      <c r="D145" s="12">
        <f t="shared" si="27"/>
        <v>52.170775999999996</v>
      </c>
      <c r="E145" s="55">
        <v>26.763000000000002</v>
      </c>
      <c r="F145" s="56">
        <v>7.8</v>
      </c>
      <c r="G145" s="14">
        <v>1.904652</v>
      </c>
      <c r="H145" s="57">
        <v>0.77400000000000002</v>
      </c>
      <c r="I145" s="15">
        <v>0</v>
      </c>
      <c r="J145" s="57">
        <f t="shared" si="28"/>
        <v>0.77400000000000002</v>
      </c>
      <c r="K145" s="16">
        <f t="shared" si="24"/>
        <v>28.667652</v>
      </c>
      <c r="L145" s="17">
        <f t="shared" si="25"/>
        <v>8.5739999999999998</v>
      </c>
      <c r="M145" s="18">
        <f t="shared" si="29"/>
        <v>14.929123999999996</v>
      </c>
      <c r="N145" s="58"/>
      <c r="O145" s="58"/>
      <c r="P145" s="58"/>
      <c r="AD145" s="58"/>
    </row>
    <row r="146" spans="1:30" s="39" customFormat="1" ht="15" customHeight="1" x14ac:dyDescent="0.25">
      <c r="A146" s="108" t="s">
        <v>71</v>
      </c>
      <c r="B146" s="54">
        <f t="shared" si="26"/>
        <v>8.0000000000008953E-3</v>
      </c>
      <c r="C146" s="20">
        <v>9.1377109999999995</v>
      </c>
      <c r="D146" s="12">
        <v>10.247999999999999</v>
      </c>
      <c r="E146" s="55">
        <v>3.8740000000000001</v>
      </c>
      <c r="F146" s="56">
        <v>3.4870000000000001</v>
      </c>
      <c r="G146" s="14">
        <v>-2.640917</v>
      </c>
      <c r="H146" s="57">
        <v>0</v>
      </c>
      <c r="I146" s="15">
        <v>0</v>
      </c>
      <c r="J146" s="57">
        <f t="shared" si="28"/>
        <v>0</v>
      </c>
      <c r="K146" s="16">
        <f t="shared" si="24"/>
        <v>1.2330830000000002</v>
      </c>
      <c r="L146" s="17">
        <f t="shared" si="25"/>
        <v>3.4870000000000001</v>
      </c>
      <c r="M146" s="18">
        <f t="shared" si="29"/>
        <v>5.5279169999999986</v>
      </c>
      <c r="N146" s="58"/>
      <c r="O146" s="58"/>
      <c r="P146" s="58"/>
      <c r="AD146" s="58"/>
    </row>
    <row r="147" spans="1:30" s="39" customFormat="1" ht="15" customHeight="1" x14ac:dyDescent="0.25">
      <c r="A147" s="108" t="s">
        <v>62</v>
      </c>
      <c r="B147" s="54">
        <f t="shared" si="26"/>
        <v>9.5093900000000016</v>
      </c>
      <c r="C147" s="20">
        <v>24.664999999999999</v>
      </c>
      <c r="D147" s="12">
        <f t="shared" si="27"/>
        <v>34.174390000000002</v>
      </c>
      <c r="E147" s="55">
        <v>9.4329999999999998</v>
      </c>
      <c r="F147" s="56">
        <v>4.2249999999999996</v>
      </c>
      <c r="G147" s="14">
        <v>-5.0097149999999999</v>
      </c>
      <c r="H147" s="57">
        <v>0</v>
      </c>
      <c r="I147" s="15">
        <v>0</v>
      </c>
      <c r="J147" s="57">
        <f t="shared" si="28"/>
        <v>0</v>
      </c>
      <c r="K147" s="16">
        <f t="shared" si="24"/>
        <v>4.4232849999999999</v>
      </c>
      <c r="L147" s="17">
        <f t="shared" si="25"/>
        <v>4.2249999999999996</v>
      </c>
      <c r="M147" s="18">
        <f t="shared" si="29"/>
        <v>25.526105000000001</v>
      </c>
      <c r="N147" s="58"/>
      <c r="O147" s="58"/>
      <c r="P147" s="58"/>
      <c r="AD147" s="58"/>
    </row>
    <row r="148" spans="1:30" s="39" customFormat="1" ht="15" customHeight="1" x14ac:dyDescent="0.25">
      <c r="A148" s="11" t="s">
        <v>96</v>
      </c>
      <c r="B148" s="54">
        <f t="shared" si="26"/>
        <v>23.04513</v>
      </c>
      <c r="C148" s="20">
        <v>5.8680000000000003</v>
      </c>
      <c r="D148" s="12">
        <f>B148+C148</f>
        <v>28.913130000000002</v>
      </c>
      <c r="E148" s="55">
        <v>1.5880000000000001</v>
      </c>
      <c r="F148" s="56">
        <v>5.18</v>
      </c>
      <c r="G148" s="14">
        <v>0.67071499999999995</v>
      </c>
      <c r="H148" s="57">
        <v>0</v>
      </c>
      <c r="I148" s="15">
        <v>0</v>
      </c>
      <c r="J148" s="57">
        <f t="shared" si="28"/>
        <v>0</v>
      </c>
      <c r="K148" s="16">
        <f t="shared" si="24"/>
        <v>2.258715</v>
      </c>
      <c r="L148" s="17">
        <f t="shared" si="25"/>
        <v>5.18</v>
      </c>
      <c r="M148" s="18">
        <f t="shared" si="29"/>
        <v>21.474415000000004</v>
      </c>
      <c r="N148" s="58"/>
      <c r="O148" s="58"/>
      <c r="P148" s="58"/>
      <c r="AD148" s="58"/>
    </row>
    <row r="149" spans="1:30" s="39" customFormat="1" ht="15" customHeight="1" x14ac:dyDescent="0.25">
      <c r="A149" s="19" t="s">
        <v>24</v>
      </c>
      <c r="B149" s="54">
        <f t="shared" si="26"/>
        <v>3.4300999999999748E-2</v>
      </c>
      <c r="C149" s="20">
        <v>14.649226000000001</v>
      </c>
      <c r="D149" s="12">
        <f>B149+C149</f>
        <v>14.683527</v>
      </c>
      <c r="E149" s="55">
        <v>3.9683999999999999</v>
      </c>
      <c r="F149" s="56">
        <v>5</v>
      </c>
      <c r="G149" s="14">
        <v>4.6230000000000002</v>
      </c>
      <c r="H149" s="57">
        <v>0.34799999999999998</v>
      </c>
      <c r="I149" s="15">
        <v>0</v>
      </c>
      <c r="J149" s="57">
        <f t="shared" si="28"/>
        <v>0.34799999999999998</v>
      </c>
      <c r="K149" s="16">
        <f t="shared" si="24"/>
        <v>8.5914000000000001</v>
      </c>
      <c r="L149" s="17">
        <f t="shared" si="25"/>
        <v>5.3479999999999999</v>
      </c>
      <c r="M149" s="18">
        <f t="shared" si="29"/>
        <v>0.74412699999999976</v>
      </c>
      <c r="N149" s="58"/>
      <c r="O149" s="58"/>
      <c r="P149" s="58"/>
      <c r="AD149" s="58"/>
    </row>
    <row r="150" spans="1:30" s="39" customFormat="1" ht="15" customHeight="1" x14ac:dyDescent="0.25">
      <c r="A150" s="19" t="s">
        <v>8</v>
      </c>
      <c r="B150" s="54">
        <f t="shared" si="26"/>
        <v>24.5</v>
      </c>
      <c r="C150" s="20">
        <v>12.171900000000001</v>
      </c>
      <c r="D150" s="12">
        <f>B150+C150</f>
        <v>36.671900000000001</v>
      </c>
      <c r="E150" s="55">
        <v>0.59989999999999999</v>
      </c>
      <c r="F150" s="56">
        <v>12.06</v>
      </c>
      <c r="G150" s="14">
        <v>0.25233699999999998</v>
      </c>
      <c r="H150" s="57">
        <v>0</v>
      </c>
      <c r="I150" s="15">
        <v>0</v>
      </c>
      <c r="J150" s="57">
        <f t="shared" si="28"/>
        <v>0</v>
      </c>
      <c r="K150" s="16">
        <f t="shared" si="24"/>
        <v>0.85223699999999991</v>
      </c>
      <c r="L150" s="17">
        <f t="shared" si="25"/>
        <v>12.06</v>
      </c>
      <c r="M150" s="18">
        <f t="shared" si="29"/>
        <v>23.759662999999996</v>
      </c>
      <c r="N150" s="58"/>
      <c r="O150" s="58"/>
      <c r="P150" s="58"/>
      <c r="AD150" s="58"/>
    </row>
    <row r="151" spans="1:30" s="39" customFormat="1" ht="15" customHeight="1" x14ac:dyDescent="0.25">
      <c r="A151" s="19" t="s">
        <v>97</v>
      </c>
      <c r="B151" s="54">
        <f t="shared" si="26"/>
        <v>1.28</v>
      </c>
      <c r="C151" s="20">
        <v>0.47069800000000001</v>
      </c>
      <c r="D151" s="12">
        <f>B151+C151</f>
        <v>1.7506980000000001</v>
      </c>
      <c r="E151" s="55">
        <v>0</v>
      </c>
      <c r="F151" s="56">
        <v>0.37190000000000001</v>
      </c>
      <c r="G151" s="14">
        <v>0</v>
      </c>
      <c r="H151" s="57">
        <v>0</v>
      </c>
      <c r="I151" s="15">
        <v>0</v>
      </c>
      <c r="J151" s="57">
        <f t="shared" si="28"/>
        <v>0</v>
      </c>
      <c r="K151" s="16">
        <f t="shared" si="24"/>
        <v>0</v>
      </c>
      <c r="L151" s="17">
        <f t="shared" si="25"/>
        <v>0.37190000000000001</v>
      </c>
      <c r="M151" s="18">
        <f t="shared" si="29"/>
        <v>1.3787980000000002</v>
      </c>
      <c r="N151" s="58"/>
      <c r="O151" s="58"/>
      <c r="P151" s="58"/>
      <c r="AD151" s="58"/>
    </row>
    <row r="152" spans="1:30" s="66" customFormat="1" ht="15" customHeight="1" thickBot="1" x14ac:dyDescent="0.3">
      <c r="A152" s="21" t="s">
        <v>99</v>
      </c>
      <c r="B152" s="59">
        <f t="shared" si="26"/>
        <v>0.27999699999999983</v>
      </c>
      <c r="C152" s="60">
        <v>0.2</v>
      </c>
      <c r="D152" s="61">
        <f>B152+C152</f>
        <v>0.47999699999999984</v>
      </c>
      <c r="E152" s="62">
        <v>0.32700000000000001</v>
      </c>
      <c r="F152" s="63">
        <v>0.3</v>
      </c>
      <c r="G152" s="22">
        <v>-0.3</v>
      </c>
      <c r="H152" s="64">
        <v>0</v>
      </c>
      <c r="I152" s="23">
        <v>0</v>
      </c>
      <c r="J152" s="57">
        <f t="shared" si="28"/>
        <v>0</v>
      </c>
      <c r="K152" s="65">
        <f t="shared" si="24"/>
        <v>2.7000000000000024E-2</v>
      </c>
      <c r="L152" s="17">
        <f t="shared" si="25"/>
        <v>0.3</v>
      </c>
      <c r="M152" s="18">
        <f>D152-K152-L152</f>
        <v>0.15299699999999983</v>
      </c>
      <c r="N152" s="58"/>
      <c r="O152" s="58"/>
      <c r="P152" s="58"/>
      <c r="AD152" s="58"/>
    </row>
    <row r="153" spans="1:30" s="66" customFormat="1" ht="15" customHeight="1" thickTop="1" thickBot="1" x14ac:dyDescent="0.3">
      <c r="A153" s="25" t="s">
        <v>10</v>
      </c>
      <c r="B153" s="67">
        <f t="shared" ref="B153:M153" si="30">SUM(B127:B152)</f>
        <v>109.23539899999996</v>
      </c>
      <c r="C153" s="26">
        <f t="shared" si="30"/>
        <v>632.684887</v>
      </c>
      <c r="D153" s="27">
        <f t="shared" si="30"/>
        <v>743.0225750000003</v>
      </c>
      <c r="E153" s="68">
        <f t="shared" si="30"/>
        <v>170.20191099999997</v>
      </c>
      <c r="F153" s="69">
        <f t="shared" si="30"/>
        <v>333.58970000000005</v>
      </c>
      <c r="G153" s="29">
        <f t="shared" si="30"/>
        <v>-20.521830400000002</v>
      </c>
      <c r="H153" s="70">
        <f t="shared" si="30"/>
        <v>9.8285900000000002</v>
      </c>
      <c r="I153" s="30">
        <f t="shared" si="30"/>
        <v>0</v>
      </c>
      <c r="J153" s="71">
        <f t="shared" si="30"/>
        <v>9.8285900000000002</v>
      </c>
      <c r="K153" s="31">
        <f t="shared" si="30"/>
        <v>149.68008059999997</v>
      </c>
      <c r="L153" s="32">
        <f t="shared" si="30"/>
        <v>343.41829000000007</v>
      </c>
      <c r="M153" s="72">
        <f t="shared" si="30"/>
        <v>249.92420439999989</v>
      </c>
      <c r="N153" s="58"/>
      <c r="O153" s="58"/>
      <c r="P153" s="58"/>
      <c r="AD153" s="58"/>
    </row>
    <row r="154" spans="1:30" s="66" customFormat="1" ht="15" customHeight="1" x14ac:dyDescent="0.25">
      <c r="A154" s="73" t="s">
        <v>20</v>
      </c>
      <c r="B154" s="58" t="s">
        <v>21</v>
      </c>
      <c r="C154" s="58" t="s">
        <v>21</v>
      </c>
      <c r="D154" s="58" t="s">
        <v>21</v>
      </c>
      <c r="E154" s="58" t="s">
        <v>21</v>
      </c>
      <c r="F154" s="58" t="s">
        <v>21</v>
      </c>
      <c r="G154" s="58" t="s">
        <v>21</v>
      </c>
      <c r="H154" s="58" t="s">
        <v>21</v>
      </c>
      <c r="I154" s="58" t="s">
        <v>21</v>
      </c>
      <c r="J154" s="58" t="s">
        <v>21</v>
      </c>
      <c r="K154" s="58">
        <v>533.65499999999997</v>
      </c>
      <c r="L154" s="58" t="s">
        <v>21</v>
      </c>
      <c r="M154" s="58" t="s">
        <v>21</v>
      </c>
      <c r="N154" s="58"/>
      <c r="O154" s="58"/>
      <c r="P154" s="58"/>
      <c r="AD154" s="58"/>
    </row>
    <row r="155" spans="1:30" s="66" customFormat="1" ht="15" customHeight="1" x14ac:dyDescent="0.25">
      <c r="A155" s="73" t="s">
        <v>9</v>
      </c>
      <c r="B155" s="58" t="s">
        <v>21</v>
      </c>
      <c r="C155" s="58" t="s">
        <v>21</v>
      </c>
      <c r="D155" s="58" t="s">
        <v>21</v>
      </c>
      <c r="E155" s="58" t="s">
        <v>21</v>
      </c>
      <c r="F155" s="58" t="s">
        <v>21</v>
      </c>
      <c r="G155" s="58" t="s">
        <v>21</v>
      </c>
      <c r="H155" s="58" t="s">
        <v>21</v>
      </c>
      <c r="I155" s="58" t="s">
        <v>21</v>
      </c>
      <c r="J155" s="58" t="s">
        <v>21</v>
      </c>
      <c r="K155" s="58">
        <v>70</v>
      </c>
      <c r="L155" s="58" t="s">
        <v>21</v>
      </c>
      <c r="M155" s="58" t="s">
        <v>21</v>
      </c>
      <c r="N155" s="58"/>
      <c r="O155" s="58"/>
      <c r="P155" s="58"/>
      <c r="AD155" s="58"/>
    </row>
    <row r="156" spans="1:30" s="66" customFormat="1" ht="15" customHeight="1" x14ac:dyDescent="0.25">
      <c r="A156" s="73" t="s">
        <v>22</v>
      </c>
      <c r="B156" s="58" t="s">
        <v>21</v>
      </c>
      <c r="C156" s="58" t="s">
        <v>21</v>
      </c>
      <c r="D156" s="58" t="s">
        <v>21</v>
      </c>
      <c r="E156" s="58" t="s">
        <v>21</v>
      </c>
      <c r="F156" s="58" t="s">
        <v>21</v>
      </c>
      <c r="G156" s="58" t="s">
        <v>21</v>
      </c>
      <c r="H156" s="58" t="s">
        <v>21</v>
      </c>
      <c r="I156" s="58" t="s">
        <v>21</v>
      </c>
      <c r="J156" s="58" t="s">
        <v>21</v>
      </c>
      <c r="K156" s="58">
        <f>K154+K155</f>
        <v>603.65499999999997</v>
      </c>
      <c r="L156" s="58" t="s">
        <v>21</v>
      </c>
      <c r="M156" s="58" t="s">
        <v>21</v>
      </c>
      <c r="N156" s="58"/>
      <c r="O156" s="58"/>
      <c r="P156" s="58"/>
      <c r="AD156" s="58"/>
    </row>
    <row r="157" spans="1:30" s="66" customFormat="1" ht="15" customHeight="1" x14ac:dyDescent="0.25">
      <c r="A157" s="73"/>
      <c r="B157" s="58"/>
      <c r="C157" s="58"/>
      <c r="D157" s="58"/>
      <c r="E157" s="58"/>
      <c r="F157" s="58"/>
      <c r="G157" s="58"/>
      <c r="H157" s="58"/>
      <c r="I157" s="58"/>
      <c r="J157" s="58"/>
      <c r="K157" s="58"/>
      <c r="L157" s="58"/>
      <c r="M157" s="58"/>
      <c r="N157" s="58"/>
      <c r="O157" s="58"/>
      <c r="P157" s="58"/>
      <c r="AD157" s="58"/>
    </row>
    <row r="158" spans="1:30" s="66" customFormat="1" ht="15" customHeight="1" x14ac:dyDescent="0.25">
      <c r="A158" s="39"/>
      <c r="B158" s="58"/>
      <c r="C158" s="58"/>
      <c r="D158" s="58"/>
      <c r="E158" s="58"/>
      <c r="F158" s="58"/>
      <c r="G158" s="58"/>
      <c r="H158" s="58"/>
      <c r="I158" s="58"/>
      <c r="J158" s="58"/>
      <c r="K158" s="58"/>
      <c r="L158" s="58"/>
      <c r="M158" s="58"/>
      <c r="N158" s="58"/>
      <c r="O158" s="58"/>
      <c r="P158" s="58"/>
      <c r="AD158" s="58"/>
    </row>
    <row r="159" spans="1:30" s="66" customFormat="1" ht="21" thickBot="1" x14ac:dyDescent="0.3">
      <c r="A159" s="137" t="s">
        <v>47</v>
      </c>
      <c r="B159" s="137"/>
      <c r="C159" s="137"/>
      <c r="D159" s="58"/>
      <c r="E159" s="58"/>
      <c r="F159" s="58"/>
      <c r="G159" s="58"/>
      <c r="H159" s="58"/>
      <c r="I159" s="58"/>
      <c r="J159" s="58"/>
      <c r="K159" s="58"/>
      <c r="L159" s="58"/>
      <c r="M159" s="58"/>
      <c r="N159" s="58"/>
      <c r="O159" s="58"/>
      <c r="P159" s="58"/>
      <c r="AD159" s="58"/>
    </row>
    <row r="160" spans="1:30" s="39" customFormat="1" ht="15" customHeight="1" x14ac:dyDescent="0.25">
      <c r="A160" s="74" t="s">
        <v>25</v>
      </c>
      <c r="B160" s="75">
        <f>M104</f>
        <v>0.76799999999999979</v>
      </c>
      <c r="C160" s="76">
        <v>6.8339999999999996</v>
      </c>
      <c r="D160" s="77">
        <f t="shared" ref="D160:D167" si="31">B160+C160</f>
        <v>7.6019999999999994</v>
      </c>
      <c r="E160" s="78">
        <v>0.58599999999999997</v>
      </c>
      <c r="F160" s="76">
        <v>0</v>
      </c>
      <c r="G160" s="78">
        <v>-4.8578000000000003E-2</v>
      </c>
      <c r="H160" s="76">
        <v>0</v>
      </c>
      <c r="I160" s="78">
        <v>0</v>
      </c>
      <c r="J160" s="79">
        <f t="shared" ref="J160:J167" si="32">H160-I160</f>
        <v>0</v>
      </c>
      <c r="K160" s="80">
        <f t="shared" ref="K160:K167" si="33">E160+G160+I160</f>
        <v>0.53742199999999996</v>
      </c>
      <c r="L160" s="81">
        <f t="shared" ref="L160:L167" si="34">F160+J160</f>
        <v>0</v>
      </c>
      <c r="M160" s="82">
        <f t="shared" ref="M160:M167" si="35">D160-K160-L160</f>
        <v>7.0645779999999991</v>
      </c>
      <c r="N160" s="58"/>
      <c r="O160" s="58"/>
      <c r="P160" s="58"/>
      <c r="AD160" s="58"/>
    </row>
    <row r="161" spans="1:30" s="39" customFormat="1" ht="15" customHeight="1" x14ac:dyDescent="0.25">
      <c r="A161" s="11" t="s">
        <v>50</v>
      </c>
      <c r="B161" s="54">
        <f t="shared" ref="B161:B167" si="36">M105</f>
        <v>0</v>
      </c>
      <c r="C161" s="20">
        <v>0</v>
      </c>
      <c r="D161" s="83">
        <f t="shared" si="31"/>
        <v>0</v>
      </c>
      <c r="E161" s="15">
        <v>0</v>
      </c>
      <c r="F161" s="20">
        <v>0</v>
      </c>
      <c r="G161" s="15">
        <v>0</v>
      </c>
      <c r="H161" s="20">
        <v>0</v>
      </c>
      <c r="I161" s="15">
        <v>0</v>
      </c>
      <c r="J161" s="13">
        <f t="shared" si="32"/>
        <v>0</v>
      </c>
      <c r="K161" s="16">
        <f t="shared" si="33"/>
        <v>0</v>
      </c>
      <c r="L161" s="17">
        <f t="shared" si="34"/>
        <v>0</v>
      </c>
      <c r="M161" s="18">
        <f t="shared" si="35"/>
        <v>0</v>
      </c>
      <c r="N161" s="58"/>
      <c r="O161" s="58"/>
      <c r="P161" s="58"/>
      <c r="AD161" s="58"/>
    </row>
    <row r="162" spans="1:30" s="39" customFormat="1" ht="15" customHeight="1" x14ac:dyDescent="0.25">
      <c r="A162" s="11" t="s">
        <v>12</v>
      </c>
      <c r="B162" s="54">
        <f t="shared" si="36"/>
        <v>0</v>
      </c>
      <c r="C162" s="20">
        <v>0</v>
      </c>
      <c r="D162" s="83">
        <f t="shared" si="31"/>
        <v>0</v>
      </c>
      <c r="E162" s="15">
        <v>0</v>
      </c>
      <c r="F162" s="20">
        <v>0</v>
      </c>
      <c r="G162" s="15">
        <v>0</v>
      </c>
      <c r="H162" s="20">
        <v>0</v>
      </c>
      <c r="I162" s="15">
        <v>0</v>
      </c>
      <c r="J162" s="13">
        <f t="shared" si="32"/>
        <v>0</v>
      </c>
      <c r="K162" s="16">
        <f t="shared" si="33"/>
        <v>0</v>
      </c>
      <c r="L162" s="17">
        <f t="shared" si="34"/>
        <v>0</v>
      </c>
      <c r="M162" s="18">
        <f t="shared" si="35"/>
        <v>0</v>
      </c>
      <c r="N162" s="58"/>
      <c r="O162" s="58"/>
      <c r="P162" s="58"/>
      <c r="AD162" s="58"/>
    </row>
    <row r="163" spans="1:30" s="39" customFormat="1" ht="15" customHeight="1" x14ac:dyDescent="0.25">
      <c r="A163" s="11" t="s">
        <v>13</v>
      </c>
      <c r="B163" s="54">
        <f t="shared" si="36"/>
        <v>36.026273000000003</v>
      </c>
      <c r="C163" s="20">
        <v>41.235242</v>
      </c>
      <c r="D163" s="83">
        <f t="shared" si="31"/>
        <v>77.261515000000003</v>
      </c>
      <c r="E163" s="15">
        <v>0</v>
      </c>
      <c r="F163" s="20">
        <v>64.332999999999998</v>
      </c>
      <c r="G163" s="15">
        <v>-12.5</v>
      </c>
      <c r="H163" s="20">
        <v>0</v>
      </c>
      <c r="I163" s="15">
        <v>0</v>
      </c>
      <c r="J163" s="13">
        <f t="shared" si="32"/>
        <v>0</v>
      </c>
      <c r="K163" s="16">
        <f t="shared" si="33"/>
        <v>-12.5</v>
      </c>
      <c r="L163" s="17">
        <f t="shared" si="34"/>
        <v>64.332999999999998</v>
      </c>
      <c r="M163" s="18">
        <f t="shared" si="35"/>
        <v>25.428515000000004</v>
      </c>
      <c r="N163" s="58"/>
      <c r="O163" s="58"/>
      <c r="P163" s="58"/>
      <c r="AD163" s="58"/>
    </row>
    <row r="164" spans="1:30" s="39" customFormat="1" ht="15" customHeight="1" x14ac:dyDescent="0.25">
      <c r="A164" s="11" t="s">
        <v>14</v>
      </c>
      <c r="B164" s="54">
        <f t="shared" si="36"/>
        <v>9.0810000000000173</v>
      </c>
      <c r="C164" s="20">
        <v>93.174000000000007</v>
      </c>
      <c r="D164" s="83">
        <f t="shared" si="31"/>
        <v>102.25500000000002</v>
      </c>
      <c r="E164" s="15">
        <v>60.701999999999998</v>
      </c>
      <c r="F164" s="20">
        <v>32.317999999999998</v>
      </c>
      <c r="G164" s="15">
        <v>7.3770980000000002</v>
      </c>
      <c r="H164" s="20">
        <v>0</v>
      </c>
      <c r="I164" s="15">
        <v>0</v>
      </c>
      <c r="J164" s="13">
        <f t="shared" si="32"/>
        <v>0</v>
      </c>
      <c r="K164" s="16">
        <f t="shared" si="33"/>
        <v>68.079098000000002</v>
      </c>
      <c r="L164" s="17">
        <f t="shared" si="34"/>
        <v>32.317999999999998</v>
      </c>
      <c r="M164" s="18">
        <f t="shared" si="35"/>
        <v>1.8579020000000241</v>
      </c>
      <c r="N164" s="58"/>
      <c r="O164" s="58"/>
      <c r="P164" s="58"/>
      <c r="AD164" s="58"/>
    </row>
    <row r="165" spans="1:30" s="39" customFormat="1" ht="15" customHeight="1" x14ac:dyDescent="0.25">
      <c r="A165" s="11" t="s">
        <v>58</v>
      </c>
      <c r="B165" s="54">
        <f t="shared" si="36"/>
        <v>1.0545000000000471E-2</v>
      </c>
      <c r="C165" s="20">
        <v>16.442</v>
      </c>
      <c r="D165" s="83">
        <f t="shared" si="31"/>
        <v>16.452545000000001</v>
      </c>
      <c r="E165" s="15">
        <v>10.787000000000001</v>
      </c>
      <c r="F165" s="20">
        <v>6.6379999999999999</v>
      </c>
      <c r="G165" s="15">
        <v>-1.5724</v>
      </c>
      <c r="H165" s="20">
        <v>0</v>
      </c>
      <c r="I165" s="15">
        <v>0</v>
      </c>
      <c r="J165" s="13">
        <f t="shared" si="32"/>
        <v>0</v>
      </c>
      <c r="K165" s="16">
        <f t="shared" si="33"/>
        <v>9.2146000000000008</v>
      </c>
      <c r="L165" s="17">
        <f t="shared" si="34"/>
        <v>6.6379999999999999</v>
      </c>
      <c r="M165" s="18">
        <f t="shared" si="35"/>
        <v>0.59994499999999995</v>
      </c>
      <c r="N165" s="58"/>
      <c r="O165" s="58"/>
      <c r="P165" s="58"/>
      <c r="AD165" s="58"/>
    </row>
    <row r="166" spans="1:30" s="39" customFormat="1" ht="15" customHeight="1" x14ac:dyDescent="0.25">
      <c r="A166" s="11" t="s">
        <v>95</v>
      </c>
      <c r="B166" s="54">
        <f t="shared" si="36"/>
        <v>25.93</v>
      </c>
      <c r="C166" s="20">
        <v>9.73</v>
      </c>
      <c r="D166" s="83">
        <f t="shared" si="31"/>
        <v>35.659999999999997</v>
      </c>
      <c r="E166" s="15">
        <v>0</v>
      </c>
      <c r="F166" s="20">
        <v>0</v>
      </c>
      <c r="G166" s="15">
        <v>0</v>
      </c>
      <c r="H166" s="20">
        <v>0</v>
      </c>
      <c r="I166" s="15">
        <v>0</v>
      </c>
      <c r="J166" s="13">
        <f t="shared" si="32"/>
        <v>0</v>
      </c>
      <c r="K166" s="16">
        <f t="shared" si="33"/>
        <v>0</v>
      </c>
      <c r="L166" s="17">
        <f t="shared" si="34"/>
        <v>0</v>
      </c>
      <c r="M166" s="18">
        <f t="shared" si="35"/>
        <v>35.659999999999997</v>
      </c>
      <c r="N166" s="58"/>
      <c r="O166" s="58"/>
      <c r="P166" s="58"/>
      <c r="AD166" s="58"/>
    </row>
    <row r="167" spans="1:30" s="39" customFormat="1" ht="15" customHeight="1" thickBot="1" x14ac:dyDescent="0.3">
      <c r="A167" s="84" t="s">
        <v>112</v>
      </c>
      <c r="B167" s="85">
        <f t="shared" si="36"/>
        <v>18.227</v>
      </c>
      <c r="C167" s="86">
        <v>26</v>
      </c>
      <c r="D167" s="83">
        <f t="shared" si="31"/>
        <v>44.227000000000004</v>
      </c>
      <c r="E167" s="87">
        <v>3.1600600000000001</v>
      </c>
      <c r="F167" s="86">
        <v>53.173000000000002</v>
      </c>
      <c r="G167" s="87">
        <v>0</v>
      </c>
      <c r="H167" s="86">
        <v>0</v>
      </c>
      <c r="I167" s="87">
        <v>0</v>
      </c>
      <c r="J167" s="13">
        <f t="shared" si="32"/>
        <v>0</v>
      </c>
      <c r="K167" s="24">
        <f t="shared" si="33"/>
        <v>3.1600600000000001</v>
      </c>
      <c r="L167" s="17">
        <f t="shared" si="34"/>
        <v>53.173000000000002</v>
      </c>
      <c r="M167" s="88">
        <f t="shared" si="35"/>
        <v>-12.106059999999999</v>
      </c>
      <c r="N167" s="58"/>
      <c r="O167" s="58"/>
      <c r="P167" s="58"/>
      <c r="AD167" s="58"/>
    </row>
    <row r="168" spans="1:30" s="66" customFormat="1" ht="15" customHeight="1" thickTop="1" thickBot="1" x14ac:dyDescent="0.3">
      <c r="A168" s="25" t="s">
        <v>48</v>
      </c>
      <c r="B168" s="67">
        <f t="shared" ref="B168:M168" si="37">SUM(B160:B167)</f>
        <v>90.042818000000025</v>
      </c>
      <c r="C168" s="26">
        <f t="shared" si="37"/>
        <v>193.41524200000001</v>
      </c>
      <c r="D168" s="89">
        <f t="shared" si="37"/>
        <v>283.45806000000005</v>
      </c>
      <c r="E168" s="30">
        <f t="shared" si="37"/>
        <v>75.235060000000004</v>
      </c>
      <c r="F168" s="26">
        <f t="shared" si="37"/>
        <v>156.46199999999999</v>
      </c>
      <c r="G168" s="30">
        <f t="shared" si="37"/>
        <v>-6.743879999999999</v>
      </c>
      <c r="H168" s="26">
        <f t="shared" si="37"/>
        <v>0</v>
      </c>
      <c r="I168" s="30">
        <f t="shared" si="37"/>
        <v>0</v>
      </c>
      <c r="J168" s="28">
        <f t="shared" si="37"/>
        <v>0</v>
      </c>
      <c r="K168" s="31">
        <f t="shared" si="37"/>
        <v>68.49118</v>
      </c>
      <c r="L168" s="32">
        <f t="shared" si="37"/>
        <v>156.46199999999999</v>
      </c>
      <c r="M168" s="72">
        <f t="shared" si="37"/>
        <v>58.504880000000028</v>
      </c>
      <c r="N168" s="58"/>
      <c r="O168" s="58"/>
      <c r="P168" s="58"/>
      <c r="AD168" s="58"/>
    </row>
    <row r="169" spans="1:30" s="66" customFormat="1" ht="15" customHeight="1" x14ac:dyDescent="0.25">
      <c r="A169" s="73" t="s">
        <v>52</v>
      </c>
      <c r="B169" s="58" t="s">
        <v>21</v>
      </c>
      <c r="C169" s="58" t="s">
        <v>21</v>
      </c>
      <c r="D169" s="58" t="s">
        <v>21</v>
      </c>
      <c r="E169" s="58" t="s">
        <v>21</v>
      </c>
      <c r="F169" s="58" t="s">
        <v>21</v>
      </c>
      <c r="G169" s="58" t="s">
        <v>21</v>
      </c>
      <c r="H169" s="58" t="s">
        <v>21</v>
      </c>
      <c r="I169" s="58" t="s">
        <v>21</v>
      </c>
      <c r="J169" s="58" t="s">
        <v>21</v>
      </c>
      <c r="K169" s="58">
        <f>K153+K168</f>
        <v>218.17126059999998</v>
      </c>
      <c r="L169" s="58" t="s">
        <v>21</v>
      </c>
      <c r="M169" s="58" t="s">
        <v>21</v>
      </c>
      <c r="N169" s="58"/>
      <c r="O169" s="58"/>
      <c r="P169" s="58"/>
      <c r="AD169" s="58"/>
    </row>
    <row r="170" spans="1:30" s="66" customFormat="1" ht="15" customHeight="1" x14ac:dyDescent="0.25">
      <c r="A170" s="73" t="s">
        <v>49</v>
      </c>
      <c r="B170" s="58" t="s">
        <v>21</v>
      </c>
      <c r="C170" s="58" t="s">
        <v>21</v>
      </c>
      <c r="D170" s="58" t="s">
        <v>21</v>
      </c>
      <c r="E170" s="58" t="s">
        <v>21</v>
      </c>
      <c r="F170" s="58" t="s">
        <v>21</v>
      </c>
      <c r="G170" s="58" t="s">
        <v>21</v>
      </c>
      <c r="H170" s="58" t="s">
        <v>21</v>
      </c>
      <c r="I170" s="58" t="s">
        <v>21</v>
      </c>
      <c r="J170" s="58" t="s">
        <v>21</v>
      </c>
      <c r="K170" s="58">
        <f>K153+L153+K168+L168</f>
        <v>718.05155060000004</v>
      </c>
      <c r="L170" s="58" t="s">
        <v>21</v>
      </c>
      <c r="M170" s="58" t="s">
        <v>21</v>
      </c>
      <c r="N170" s="58"/>
      <c r="O170" s="58"/>
      <c r="P170" s="58"/>
      <c r="AD170" s="58"/>
    </row>
    <row r="171" spans="1:30" ht="15" customHeight="1" x14ac:dyDescent="0.25">
      <c r="A171" s="109"/>
      <c r="B171" s="107"/>
      <c r="C171" s="107"/>
      <c r="D171" s="107"/>
      <c r="E171" s="107"/>
      <c r="F171" s="107"/>
      <c r="G171" s="107"/>
      <c r="H171" s="107"/>
      <c r="I171" s="107"/>
      <c r="J171" s="107"/>
      <c r="K171" s="107"/>
      <c r="L171" s="107"/>
      <c r="M171" s="107"/>
    </row>
    <row r="172" spans="1:30" ht="15" customHeight="1" x14ac:dyDescent="0.25">
      <c r="A172" s="109"/>
      <c r="B172" s="107"/>
      <c r="C172" s="107"/>
      <c r="D172" s="107"/>
      <c r="E172" s="107"/>
      <c r="F172" s="107"/>
      <c r="G172" s="107"/>
      <c r="H172" s="107"/>
      <c r="I172" s="107"/>
      <c r="J172" s="107"/>
      <c r="K172" s="107"/>
      <c r="L172" s="107"/>
      <c r="M172" s="107"/>
    </row>
    <row r="173" spans="1:30" ht="15" customHeight="1" x14ac:dyDescent="0.25">
      <c r="A173" s="109"/>
      <c r="B173" s="107"/>
      <c r="C173" s="107"/>
      <c r="D173" s="107"/>
      <c r="E173" s="107"/>
      <c r="F173" s="107"/>
      <c r="G173" s="107"/>
      <c r="H173" s="107"/>
      <c r="I173" s="107"/>
      <c r="J173" s="107"/>
      <c r="K173" s="107"/>
      <c r="L173" s="107"/>
      <c r="M173" s="107"/>
    </row>
    <row r="174" spans="1:30" ht="15" customHeight="1" x14ac:dyDescent="0.25">
      <c r="A174" s="109"/>
      <c r="B174" s="107"/>
      <c r="C174" s="107"/>
      <c r="D174" s="107"/>
      <c r="E174" s="107"/>
      <c r="F174" s="107"/>
      <c r="G174" s="107"/>
      <c r="H174" s="107"/>
      <c r="I174" s="107"/>
      <c r="J174" s="107"/>
      <c r="K174" s="107"/>
      <c r="L174" s="107"/>
      <c r="M174" s="107"/>
    </row>
    <row r="175" spans="1:30" ht="15" customHeight="1" x14ac:dyDescent="0.25">
      <c r="A175" s="109"/>
      <c r="B175" s="107"/>
      <c r="C175" s="107"/>
      <c r="D175" s="107"/>
      <c r="E175" s="107"/>
      <c r="F175" s="107"/>
      <c r="G175" s="107"/>
      <c r="H175" s="107"/>
      <c r="I175" s="107"/>
      <c r="J175" s="107"/>
      <c r="K175" s="107"/>
      <c r="L175" s="107"/>
      <c r="M175" s="107"/>
    </row>
    <row r="176" spans="1:30" ht="34.5" x14ac:dyDescent="0.25">
      <c r="A176" s="147" t="s">
        <v>90</v>
      </c>
      <c r="B176" s="147"/>
      <c r="C176" s="147"/>
      <c r="D176" s="147"/>
      <c r="E176" s="147"/>
      <c r="F176" s="147"/>
      <c r="G176" s="147"/>
      <c r="H176" s="147"/>
      <c r="I176" s="147"/>
      <c r="J176" s="147"/>
      <c r="K176" s="147"/>
      <c r="L176" s="147"/>
      <c r="M176" s="147"/>
      <c r="N176" s="33"/>
      <c r="O176" s="33"/>
      <c r="P176" s="33"/>
      <c r="Q176" s="33"/>
      <c r="R176" s="33"/>
      <c r="S176" s="33"/>
      <c r="T176" s="33"/>
      <c r="U176" s="33"/>
      <c r="V176" s="33"/>
      <c r="W176" s="33"/>
      <c r="X176" s="33"/>
      <c r="Y176" s="33"/>
      <c r="Z176" s="33"/>
      <c r="AA176" s="33"/>
      <c r="AB176" s="33"/>
      <c r="AC176" s="33"/>
      <c r="AD176" s="34"/>
    </row>
    <row r="177" spans="1:30" ht="20.25" x14ac:dyDescent="0.25">
      <c r="A177" s="148" t="s">
        <v>64</v>
      </c>
      <c r="B177" s="148"/>
      <c r="C177" s="148"/>
      <c r="D177" s="148"/>
      <c r="E177" s="148"/>
      <c r="F177" s="148"/>
      <c r="G177" s="148"/>
      <c r="H177" s="148"/>
      <c r="I177" s="148"/>
      <c r="J177" s="148"/>
      <c r="K177" s="148"/>
      <c r="L177" s="148"/>
      <c r="M177" s="148"/>
      <c r="N177" s="33"/>
      <c r="O177" s="33"/>
      <c r="P177" s="33"/>
      <c r="Q177" s="33"/>
      <c r="R177" s="33"/>
      <c r="S177" s="33"/>
      <c r="T177" s="33"/>
      <c r="U177" s="33"/>
      <c r="V177" s="33"/>
      <c r="W177" s="33"/>
      <c r="X177" s="33"/>
      <c r="Y177" s="33"/>
      <c r="Z177" s="33"/>
      <c r="AA177" s="33"/>
      <c r="AB177" s="33"/>
      <c r="AC177" s="33"/>
      <c r="AD177" s="34"/>
    </row>
    <row r="178" spans="1:30" ht="20.25" x14ac:dyDescent="0.25">
      <c r="A178" s="36"/>
      <c r="B178" s="36"/>
      <c r="C178" s="36"/>
      <c r="D178" s="36"/>
      <c r="E178" s="36"/>
      <c r="F178" s="36"/>
      <c r="G178" s="36"/>
      <c r="H178" s="36"/>
      <c r="I178" s="36"/>
      <c r="J178" s="36"/>
      <c r="K178" s="36"/>
      <c r="L178" s="36"/>
      <c r="M178" s="36"/>
      <c r="N178" s="33"/>
      <c r="O178" s="33"/>
      <c r="P178" s="33"/>
      <c r="Q178" s="33"/>
      <c r="R178" s="33"/>
      <c r="S178" s="33"/>
      <c r="T178" s="33"/>
      <c r="U178" s="33"/>
      <c r="V178" s="33"/>
      <c r="W178" s="33"/>
      <c r="X178" s="33"/>
      <c r="Y178" s="33"/>
      <c r="Z178" s="33"/>
      <c r="AA178" s="33"/>
      <c r="AB178" s="33"/>
      <c r="AC178" s="33"/>
      <c r="AD178" s="34"/>
    </row>
    <row r="179" spans="1:30" ht="21" thickBot="1" x14ac:dyDescent="0.3">
      <c r="A179" s="36"/>
      <c r="B179" s="36"/>
      <c r="C179" s="36"/>
      <c r="D179" s="36"/>
      <c r="E179" s="36"/>
      <c r="F179" s="36"/>
      <c r="G179" s="36"/>
      <c r="H179" s="36"/>
      <c r="I179" s="36"/>
      <c r="J179" s="36"/>
      <c r="K179" s="36"/>
      <c r="L179" s="36"/>
      <c r="M179" s="36"/>
      <c r="N179" s="33"/>
      <c r="O179" s="33"/>
      <c r="P179" s="33"/>
      <c r="Q179" s="33"/>
      <c r="R179" s="33"/>
      <c r="S179" s="33"/>
      <c r="T179" s="33"/>
      <c r="U179" s="33"/>
      <c r="V179" s="33"/>
      <c r="W179" s="33"/>
      <c r="X179" s="33"/>
      <c r="Y179" s="33"/>
      <c r="Z179" s="33"/>
      <c r="AA179" s="33"/>
      <c r="AB179" s="33"/>
      <c r="AC179" s="33"/>
      <c r="AD179" s="34"/>
    </row>
    <row r="180" spans="1:30" ht="23.25" thickBot="1" x14ac:dyDescent="0.3">
      <c r="A180" s="37"/>
      <c r="B180" s="141" t="s">
        <v>91</v>
      </c>
      <c r="C180" s="142"/>
      <c r="D180" s="142"/>
      <c r="E180" s="142"/>
      <c r="F180" s="142"/>
      <c r="G180" s="142"/>
      <c r="H180" s="142"/>
      <c r="I180" s="142"/>
      <c r="J180" s="142"/>
      <c r="K180" s="142"/>
      <c r="L180" s="142"/>
      <c r="M180" s="143"/>
      <c r="Q180" s="36"/>
      <c r="R180" s="36"/>
      <c r="S180" s="36"/>
      <c r="T180" s="36"/>
      <c r="U180" s="36"/>
      <c r="V180" s="36"/>
      <c r="W180" s="36"/>
      <c r="X180" s="36"/>
      <c r="Y180" s="36"/>
      <c r="Z180" s="36"/>
      <c r="AA180" s="36"/>
      <c r="AB180" s="36"/>
      <c r="AC180" s="36"/>
    </row>
    <row r="181" spans="1:30" ht="21" customHeight="1" thickBot="1" x14ac:dyDescent="0.3">
      <c r="A181" s="37"/>
      <c r="B181" s="138" t="s">
        <v>36</v>
      </c>
      <c r="C181" s="139"/>
      <c r="D181" s="140"/>
      <c r="E181" s="127" t="s">
        <v>30</v>
      </c>
      <c r="F181" s="128"/>
      <c r="G181" s="129" t="s">
        <v>19</v>
      </c>
      <c r="H181" s="131" t="s">
        <v>28</v>
      </c>
      <c r="I181" s="131"/>
      <c r="J181" s="131"/>
      <c r="K181" s="132" t="s">
        <v>41</v>
      </c>
      <c r="L181" s="134" t="s">
        <v>42</v>
      </c>
      <c r="M181" s="3"/>
      <c r="Q181" s="36"/>
      <c r="R181" s="36"/>
      <c r="S181" s="36"/>
      <c r="T181" s="36"/>
      <c r="U181" s="36"/>
      <c r="V181" s="36"/>
      <c r="W181" s="36"/>
      <c r="X181" s="36"/>
      <c r="Y181" s="36"/>
      <c r="Z181" s="36"/>
      <c r="AA181" s="36"/>
      <c r="AB181" s="36"/>
      <c r="AC181" s="36"/>
    </row>
    <row r="182" spans="1:30" ht="95.25" customHeight="1" x14ac:dyDescent="0.25">
      <c r="A182" s="106" t="s">
        <v>63</v>
      </c>
      <c r="B182" s="4" t="s">
        <v>18</v>
      </c>
      <c r="C182" s="5" t="s">
        <v>102</v>
      </c>
      <c r="D182" s="6" t="s">
        <v>37</v>
      </c>
      <c r="E182" s="7" t="s">
        <v>31</v>
      </c>
      <c r="F182" s="10" t="s">
        <v>38</v>
      </c>
      <c r="G182" s="130"/>
      <c r="H182" s="1" t="s">
        <v>26</v>
      </c>
      <c r="I182" s="9" t="s">
        <v>27</v>
      </c>
      <c r="J182" s="1" t="s">
        <v>35</v>
      </c>
      <c r="K182" s="133"/>
      <c r="L182" s="135"/>
      <c r="M182" s="3" t="s">
        <v>40</v>
      </c>
      <c r="Q182" s="36"/>
      <c r="R182" s="36"/>
      <c r="S182" s="36"/>
      <c r="T182" s="36"/>
      <c r="U182" s="36"/>
      <c r="V182" s="36"/>
      <c r="W182" s="36"/>
      <c r="X182" s="36"/>
      <c r="Y182" s="36"/>
      <c r="Z182" s="36"/>
      <c r="AA182" s="36"/>
      <c r="AB182" s="36"/>
      <c r="AC182" s="36"/>
    </row>
    <row r="183" spans="1:30" ht="15" customHeight="1" x14ac:dyDescent="0.25">
      <c r="A183" s="40"/>
      <c r="B183" s="92"/>
      <c r="C183" s="93"/>
      <c r="D183" s="94"/>
      <c r="E183" s="95"/>
      <c r="F183" s="96"/>
      <c r="G183" s="97"/>
      <c r="H183" s="98"/>
      <c r="I183" s="99"/>
      <c r="J183" s="96"/>
      <c r="K183" s="100"/>
      <c r="L183" s="50"/>
      <c r="M183" s="101"/>
      <c r="Q183" s="36"/>
      <c r="R183" s="36"/>
      <c r="S183" s="36"/>
      <c r="T183" s="36"/>
      <c r="U183" s="36"/>
      <c r="V183" s="36"/>
      <c r="W183" s="36"/>
      <c r="X183" s="36"/>
      <c r="Y183" s="36"/>
      <c r="Z183" s="36"/>
      <c r="AA183" s="36"/>
      <c r="AB183" s="36"/>
      <c r="AC183" s="36"/>
    </row>
    <row r="184" spans="1:30" s="39" customFormat="1" ht="15" customHeight="1" x14ac:dyDescent="0.25">
      <c r="A184" s="11" t="s">
        <v>56</v>
      </c>
      <c r="B184" s="54">
        <f>M127</f>
        <v>4.0064920000000006</v>
      </c>
      <c r="C184" s="20">
        <v>11.9</v>
      </c>
      <c r="D184" s="12">
        <f>B184+C184</f>
        <v>15.906492</v>
      </c>
      <c r="E184" s="55">
        <v>0</v>
      </c>
      <c r="F184" s="56">
        <v>11.606999999999999</v>
      </c>
      <c r="G184" s="14">
        <v>0</v>
      </c>
      <c r="H184" s="57">
        <v>0</v>
      </c>
      <c r="I184" s="15">
        <v>0</v>
      </c>
      <c r="J184" s="57">
        <f>H184-I184</f>
        <v>0</v>
      </c>
      <c r="K184" s="16">
        <f t="shared" ref="K184:K209" si="38">E184+G184+I184</f>
        <v>0</v>
      </c>
      <c r="L184" s="17">
        <f t="shared" ref="L184:L209" si="39">F184+J184</f>
        <v>11.606999999999999</v>
      </c>
      <c r="M184" s="18">
        <f>D184-K184-L184</f>
        <v>4.2994920000000008</v>
      </c>
      <c r="N184" s="58"/>
      <c r="O184" s="58"/>
      <c r="P184" s="58"/>
      <c r="AD184" s="58"/>
    </row>
    <row r="185" spans="1:30" s="39" customFormat="1" ht="15" customHeight="1" x14ac:dyDescent="0.25">
      <c r="A185" s="11" t="s">
        <v>3</v>
      </c>
      <c r="B185" s="54">
        <f t="shared" ref="B185:B209" si="40">M128</f>
        <v>0.80520399999999981</v>
      </c>
      <c r="C185" s="20">
        <v>4</v>
      </c>
      <c r="D185" s="12">
        <f t="shared" ref="D185:D204" si="41">B185+C185</f>
        <v>4.8052039999999998</v>
      </c>
      <c r="E185" s="55">
        <v>0</v>
      </c>
      <c r="F185" s="56">
        <v>4.1079999999999997</v>
      </c>
      <c r="G185" s="14">
        <v>0</v>
      </c>
      <c r="H185" s="57">
        <v>0</v>
      </c>
      <c r="I185" s="15">
        <v>0</v>
      </c>
      <c r="J185" s="57">
        <f t="shared" ref="J185:J209" si="42">H185-I185</f>
        <v>0</v>
      </c>
      <c r="K185" s="16">
        <f t="shared" si="38"/>
        <v>0</v>
      </c>
      <c r="L185" s="17">
        <f t="shared" si="39"/>
        <v>4.1079999999999997</v>
      </c>
      <c r="M185" s="18">
        <f t="shared" ref="M185:M208" si="43">D185-K185-L185</f>
        <v>0.69720400000000016</v>
      </c>
      <c r="N185" s="58"/>
      <c r="O185" s="58"/>
      <c r="P185" s="58"/>
      <c r="AD185" s="58"/>
    </row>
    <row r="186" spans="1:30" s="39" customFormat="1" ht="15" customHeight="1" x14ac:dyDescent="0.25">
      <c r="A186" s="11" t="s">
        <v>81</v>
      </c>
      <c r="B186" s="54">
        <f t="shared" si="40"/>
        <v>1.5680380000000009</v>
      </c>
      <c r="C186" s="20">
        <v>4.9950000000000001</v>
      </c>
      <c r="D186" s="12">
        <f t="shared" si="41"/>
        <v>6.5630380000000006</v>
      </c>
      <c r="E186" s="55">
        <v>0</v>
      </c>
      <c r="F186" s="56">
        <v>2.7130000000000001</v>
      </c>
      <c r="G186" s="14">
        <v>0</v>
      </c>
      <c r="H186" s="57">
        <v>0</v>
      </c>
      <c r="I186" s="15">
        <v>0</v>
      </c>
      <c r="J186" s="57">
        <f t="shared" si="42"/>
        <v>0</v>
      </c>
      <c r="K186" s="16">
        <f t="shared" si="38"/>
        <v>0</v>
      </c>
      <c r="L186" s="17">
        <f t="shared" si="39"/>
        <v>2.7130000000000001</v>
      </c>
      <c r="M186" s="18">
        <f t="shared" si="43"/>
        <v>3.8500380000000005</v>
      </c>
      <c r="N186" s="58"/>
      <c r="O186" s="58"/>
      <c r="P186" s="58"/>
      <c r="AD186" s="58"/>
    </row>
    <row r="187" spans="1:30" s="39" customFormat="1" ht="15" customHeight="1" x14ac:dyDescent="0.25">
      <c r="A187" s="11" t="s">
        <v>77</v>
      </c>
      <c r="B187" s="54">
        <f t="shared" si="40"/>
        <v>3.685410000000001</v>
      </c>
      <c r="C187" s="20">
        <v>5.3</v>
      </c>
      <c r="D187" s="12">
        <f t="shared" si="41"/>
        <v>8.9854100000000017</v>
      </c>
      <c r="E187" s="55">
        <v>0</v>
      </c>
      <c r="F187" s="56">
        <v>0.33100000000000002</v>
      </c>
      <c r="G187" s="14">
        <v>0</v>
      </c>
      <c r="H187" s="57">
        <v>0</v>
      </c>
      <c r="I187" s="15">
        <v>0</v>
      </c>
      <c r="J187" s="57">
        <f t="shared" si="42"/>
        <v>0</v>
      </c>
      <c r="K187" s="16">
        <f t="shared" si="38"/>
        <v>0</v>
      </c>
      <c r="L187" s="17">
        <f t="shared" si="39"/>
        <v>0.33100000000000002</v>
      </c>
      <c r="M187" s="18">
        <f t="shared" si="43"/>
        <v>8.6544100000000022</v>
      </c>
      <c r="N187" s="58"/>
      <c r="O187" s="58"/>
      <c r="P187" s="58"/>
      <c r="AD187" s="58"/>
    </row>
    <row r="188" spans="1:30" s="39" customFormat="1" ht="15" customHeight="1" x14ac:dyDescent="0.25">
      <c r="A188" s="11" t="s">
        <v>78</v>
      </c>
      <c r="B188" s="54">
        <f t="shared" si="40"/>
        <v>0.24737300000000004</v>
      </c>
      <c r="C188" s="20">
        <v>1</v>
      </c>
      <c r="D188" s="12">
        <f t="shared" si="41"/>
        <v>1.2473730000000001</v>
      </c>
      <c r="E188" s="55">
        <v>0</v>
      </c>
      <c r="F188" s="56">
        <v>0</v>
      </c>
      <c r="G188" s="14">
        <v>0</v>
      </c>
      <c r="H188" s="57">
        <v>0</v>
      </c>
      <c r="I188" s="15">
        <v>0</v>
      </c>
      <c r="J188" s="57">
        <f t="shared" si="42"/>
        <v>0</v>
      </c>
      <c r="K188" s="16">
        <f t="shared" si="38"/>
        <v>0</v>
      </c>
      <c r="L188" s="17">
        <f t="shared" si="39"/>
        <v>0</v>
      </c>
      <c r="M188" s="18">
        <f t="shared" si="43"/>
        <v>1.2473730000000001</v>
      </c>
      <c r="N188" s="58"/>
      <c r="O188" s="58"/>
      <c r="P188" s="58"/>
      <c r="AD188" s="58"/>
    </row>
    <row r="189" spans="1:30" s="39" customFormat="1" ht="15" customHeight="1" x14ac:dyDescent="0.25">
      <c r="A189" s="11" t="s">
        <v>79</v>
      </c>
      <c r="B189" s="54">
        <f t="shared" si="40"/>
        <v>6.9552979999999991</v>
      </c>
      <c r="C189" s="20">
        <v>2.5179999999999998</v>
      </c>
      <c r="D189" s="12">
        <f t="shared" si="41"/>
        <v>9.4732979999999998</v>
      </c>
      <c r="E189" s="55">
        <v>0</v>
      </c>
      <c r="F189" s="56">
        <v>3.6989999999999998</v>
      </c>
      <c r="G189" s="14">
        <v>0</v>
      </c>
      <c r="H189" s="57">
        <v>0</v>
      </c>
      <c r="I189" s="15">
        <v>0</v>
      </c>
      <c r="J189" s="57">
        <f>H189-I189</f>
        <v>0</v>
      </c>
      <c r="K189" s="16">
        <f t="shared" si="38"/>
        <v>0</v>
      </c>
      <c r="L189" s="17">
        <f t="shared" si="39"/>
        <v>3.6989999999999998</v>
      </c>
      <c r="M189" s="18">
        <f t="shared" si="43"/>
        <v>5.7742979999999999</v>
      </c>
      <c r="N189" s="58"/>
      <c r="O189" s="58"/>
      <c r="P189" s="58"/>
      <c r="AD189" s="58"/>
    </row>
    <row r="190" spans="1:30" s="39" customFormat="1" ht="15" customHeight="1" x14ac:dyDescent="0.25">
      <c r="A190" s="11" t="s">
        <v>100</v>
      </c>
      <c r="B190" s="54">
        <f t="shared" si="40"/>
        <v>1.6110329999999999</v>
      </c>
      <c r="C190" s="20">
        <v>0.56200000000000006</v>
      </c>
      <c r="D190" s="12">
        <f t="shared" si="41"/>
        <v>2.1730330000000002</v>
      </c>
      <c r="E190" s="55">
        <v>0</v>
      </c>
      <c r="F190" s="56">
        <v>1.22</v>
      </c>
      <c r="G190" s="14">
        <v>0</v>
      </c>
      <c r="H190" s="57">
        <v>0</v>
      </c>
      <c r="I190" s="15">
        <v>0</v>
      </c>
      <c r="J190" s="57">
        <f>H190-I190</f>
        <v>0</v>
      </c>
      <c r="K190" s="16">
        <f t="shared" si="38"/>
        <v>0</v>
      </c>
      <c r="L190" s="17">
        <f t="shared" si="39"/>
        <v>1.22</v>
      </c>
      <c r="M190" s="18">
        <f t="shared" si="43"/>
        <v>0.95303300000000024</v>
      </c>
      <c r="N190" s="58"/>
      <c r="O190" s="58"/>
      <c r="P190" s="58"/>
      <c r="AD190" s="58"/>
    </row>
    <row r="191" spans="1:30" s="39" customFormat="1" ht="15" customHeight="1" x14ac:dyDescent="0.25">
      <c r="A191" s="11" t="s">
        <v>94</v>
      </c>
      <c r="B191" s="54">
        <f t="shared" si="40"/>
        <v>15.472564000000002</v>
      </c>
      <c r="C191" s="20">
        <v>16.5</v>
      </c>
      <c r="D191" s="12">
        <f t="shared" si="41"/>
        <v>31.972564000000002</v>
      </c>
      <c r="E191" s="55">
        <v>0</v>
      </c>
      <c r="F191" s="56">
        <v>4.2880000000000003</v>
      </c>
      <c r="G191" s="14">
        <v>0</v>
      </c>
      <c r="H191" s="57">
        <v>0</v>
      </c>
      <c r="I191" s="15">
        <v>0</v>
      </c>
      <c r="J191" s="57">
        <f t="shared" si="42"/>
        <v>0</v>
      </c>
      <c r="K191" s="16">
        <f t="shared" si="38"/>
        <v>0</v>
      </c>
      <c r="L191" s="17">
        <f t="shared" si="39"/>
        <v>4.2880000000000003</v>
      </c>
      <c r="M191" s="18">
        <f t="shared" si="43"/>
        <v>27.684564000000002</v>
      </c>
      <c r="N191" s="58"/>
      <c r="O191" s="58"/>
      <c r="P191" s="58"/>
      <c r="AD191" s="58"/>
    </row>
    <row r="192" spans="1:30" s="39" customFormat="1" ht="15" customHeight="1" x14ac:dyDescent="0.25">
      <c r="A192" s="11" t="s">
        <v>34</v>
      </c>
      <c r="B192" s="54">
        <f t="shared" si="40"/>
        <v>5.4361370000000022</v>
      </c>
      <c r="C192" s="20">
        <v>35.200000000000003</v>
      </c>
      <c r="D192" s="12">
        <f t="shared" si="41"/>
        <v>40.636137000000005</v>
      </c>
      <c r="E192" s="55">
        <v>0</v>
      </c>
      <c r="F192" s="56">
        <v>18.815000000000001</v>
      </c>
      <c r="G192" s="14">
        <v>0</v>
      </c>
      <c r="H192" s="57">
        <v>3</v>
      </c>
      <c r="I192" s="15">
        <v>0</v>
      </c>
      <c r="J192" s="57">
        <f t="shared" si="42"/>
        <v>3</v>
      </c>
      <c r="K192" s="16">
        <f t="shared" si="38"/>
        <v>0</v>
      </c>
      <c r="L192" s="17">
        <f t="shared" si="39"/>
        <v>21.815000000000001</v>
      </c>
      <c r="M192" s="18">
        <f t="shared" si="43"/>
        <v>18.821137000000004</v>
      </c>
      <c r="N192" s="58"/>
      <c r="O192" s="58"/>
      <c r="P192" s="58"/>
      <c r="AD192" s="58"/>
    </row>
    <row r="193" spans="1:30" s="39" customFormat="1" ht="15" customHeight="1" x14ac:dyDescent="0.25">
      <c r="A193" s="11" t="s">
        <v>39</v>
      </c>
      <c r="B193" s="54">
        <f t="shared" si="40"/>
        <v>58.230408999999923</v>
      </c>
      <c r="C193" s="20">
        <v>285</v>
      </c>
      <c r="D193" s="12">
        <f t="shared" si="41"/>
        <v>343.2304089999999</v>
      </c>
      <c r="E193" s="55">
        <v>0</v>
      </c>
      <c r="F193" s="56">
        <v>169</v>
      </c>
      <c r="G193" s="14">
        <v>0</v>
      </c>
      <c r="H193" s="57">
        <v>38.1</v>
      </c>
      <c r="I193" s="15">
        <v>0</v>
      </c>
      <c r="J193" s="57">
        <f t="shared" si="42"/>
        <v>38.1</v>
      </c>
      <c r="K193" s="16">
        <f t="shared" si="38"/>
        <v>0</v>
      </c>
      <c r="L193" s="17">
        <f t="shared" si="39"/>
        <v>207.1</v>
      </c>
      <c r="M193" s="18">
        <f t="shared" si="43"/>
        <v>136.1304089999999</v>
      </c>
      <c r="N193" s="58"/>
      <c r="O193" s="58"/>
      <c r="P193" s="58"/>
      <c r="AD193" s="58"/>
    </row>
    <row r="194" spans="1:30" s="39" customFormat="1" ht="15" customHeight="1" x14ac:dyDescent="0.25">
      <c r="A194" s="11" t="s">
        <v>4</v>
      </c>
      <c r="B194" s="54">
        <f t="shared" si="40"/>
        <v>0.57061499999999654</v>
      </c>
      <c r="C194" s="20">
        <v>36.622999999999998</v>
      </c>
      <c r="D194" s="12">
        <f t="shared" si="41"/>
        <v>37.193614999999994</v>
      </c>
      <c r="E194" s="55">
        <v>0</v>
      </c>
      <c r="F194" s="56">
        <v>36.350999999999999</v>
      </c>
      <c r="G194" s="14">
        <v>0</v>
      </c>
      <c r="H194" s="57">
        <v>0</v>
      </c>
      <c r="I194" s="15">
        <v>0</v>
      </c>
      <c r="J194" s="57">
        <f t="shared" si="42"/>
        <v>0</v>
      </c>
      <c r="K194" s="16">
        <f t="shared" si="38"/>
        <v>0</v>
      </c>
      <c r="L194" s="17">
        <f t="shared" si="39"/>
        <v>36.350999999999999</v>
      </c>
      <c r="M194" s="18">
        <f t="shared" si="43"/>
        <v>0.84261499999999501</v>
      </c>
      <c r="N194" s="58"/>
      <c r="O194" s="58"/>
      <c r="P194" s="58"/>
      <c r="AD194" s="58"/>
    </row>
    <row r="195" spans="1:30" s="39" customFormat="1" ht="15" customHeight="1" x14ac:dyDescent="0.25">
      <c r="A195" s="19" t="s">
        <v>23</v>
      </c>
      <c r="B195" s="54">
        <f t="shared" si="40"/>
        <v>15.723139999999999</v>
      </c>
      <c r="C195" s="20">
        <v>15.4</v>
      </c>
      <c r="D195" s="12">
        <f t="shared" si="41"/>
        <v>31.123139999999999</v>
      </c>
      <c r="E195" s="55">
        <v>0</v>
      </c>
      <c r="F195" s="56">
        <v>0</v>
      </c>
      <c r="G195" s="14">
        <v>0</v>
      </c>
      <c r="H195" s="57">
        <v>0</v>
      </c>
      <c r="I195" s="15">
        <v>0</v>
      </c>
      <c r="J195" s="57">
        <f t="shared" si="42"/>
        <v>0</v>
      </c>
      <c r="K195" s="16">
        <f t="shared" si="38"/>
        <v>0</v>
      </c>
      <c r="L195" s="17">
        <f t="shared" si="39"/>
        <v>0</v>
      </c>
      <c r="M195" s="18">
        <f t="shared" si="43"/>
        <v>31.123139999999999</v>
      </c>
      <c r="N195" s="58"/>
      <c r="O195" s="58"/>
      <c r="P195" s="58"/>
      <c r="AD195" s="58"/>
    </row>
    <row r="196" spans="1:30" s="39" customFormat="1" ht="15" customHeight="1" x14ac:dyDescent="0.25">
      <c r="A196" s="19" t="s">
        <v>5</v>
      </c>
      <c r="B196" s="54">
        <f t="shared" si="40"/>
        <v>1.9677389999999997</v>
      </c>
      <c r="C196" s="20">
        <v>1.2969999999999999</v>
      </c>
      <c r="D196" s="12">
        <f t="shared" si="41"/>
        <v>3.2647389999999996</v>
      </c>
      <c r="E196" s="55">
        <v>0</v>
      </c>
      <c r="F196" s="56">
        <v>1.214</v>
      </c>
      <c r="G196" s="14">
        <v>0</v>
      </c>
      <c r="H196" s="57">
        <v>0</v>
      </c>
      <c r="I196" s="15">
        <v>0</v>
      </c>
      <c r="J196" s="57">
        <f t="shared" si="42"/>
        <v>0</v>
      </c>
      <c r="K196" s="16">
        <f t="shared" si="38"/>
        <v>0</v>
      </c>
      <c r="L196" s="17">
        <f t="shared" si="39"/>
        <v>1.214</v>
      </c>
      <c r="M196" s="18">
        <f t="shared" si="43"/>
        <v>2.0507389999999996</v>
      </c>
      <c r="N196" s="58"/>
      <c r="O196" s="58"/>
      <c r="P196" s="58"/>
      <c r="AD196" s="58"/>
    </row>
    <row r="197" spans="1:30" s="39" customFormat="1" ht="15" customHeight="1" x14ac:dyDescent="0.25">
      <c r="A197" s="19" t="s">
        <v>6</v>
      </c>
      <c r="B197" s="54">
        <f t="shared" si="40"/>
        <v>5.3350040000000005</v>
      </c>
      <c r="C197" s="20">
        <v>2.1110000000000002</v>
      </c>
      <c r="D197" s="12">
        <f t="shared" si="41"/>
        <v>7.4460040000000003</v>
      </c>
      <c r="E197" s="55">
        <v>0</v>
      </c>
      <c r="F197" s="56">
        <v>2.1320000000000001</v>
      </c>
      <c r="G197" s="14">
        <v>0</v>
      </c>
      <c r="H197" s="57">
        <v>0</v>
      </c>
      <c r="I197" s="15">
        <v>0</v>
      </c>
      <c r="J197" s="57">
        <f t="shared" si="42"/>
        <v>0</v>
      </c>
      <c r="K197" s="16">
        <f t="shared" si="38"/>
        <v>0</v>
      </c>
      <c r="L197" s="17">
        <f t="shared" si="39"/>
        <v>2.1320000000000001</v>
      </c>
      <c r="M197" s="18">
        <f t="shared" si="43"/>
        <v>5.3140040000000006</v>
      </c>
      <c r="N197" s="58"/>
      <c r="O197" s="58"/>
      <c r="P197" s="58"/>
      <c r="AD197" s="58"/>
    </row>
    <row r="198" spans="1:30" s="39" customFormat="1" ht="15" customHeight="1" x14ac:dyDescent="0.25">
      <c r="A198" s="19" t="s">
        <v>44</v>
      </c>
      <c r="B198" s="54">
        <f t="shared" si="40"/>
        <v>6.5023384000000011</v>
      </c>
      <c r="C198" s="20">
        <v>8.5</v>
      </c>
      <c r="D198" s="12">
        <f t="shared" si="41"/>
        <v>15.002338400000001</v>
      </c>
      <c r="E198" s="55">
        <v>0</v>
      </c>
      <c r="F198" s="56">
        <v>8.6999999999999993</v>
      </c>
      <c r="G198" s="14">
        <v>0</v>
      </c>
      <c r="H198" s="57">
        <v>0</v>
      </c>
      <c r="I198" s="15">
        <v>0</v>
      </c>
      <c r="J198" s="57">
        <f t="shared" si="42"/>
        <v>0</v>
      </c>
      <c r="K198" s="16">
        <f t="shared" si="38"/>
        <v>0</v>
      </c>
      <c r="L198" s="17">
        <f t="shared" si="39"/>
        <v>8.6999999999999993</v>
      </c>
      <c r="M198" s="18">
        <f t="shared" si="43"/>
        <v>6.3023384000000018</v>
      </c>
      <c r="N198" s="58"/>
      <c r="O198" s="58"/>
      <c r="P198" s="58"/>
      <c r="AD198" s="58"/>
    </row>
    <row r="199" spans="1:30" s="39" customFormat="1" ht="15" customHeight="1" x14ac:dyDescent="0.25">
      <c r="A199" s="19" t="s">
        <v>7</v>
      </c>
      <c r="B199" s="54">
        <f t="shared" si="40"/>
        <v>9.9853090000000009</v>
      </c>
      <c r="C199" s="20">
        <v>2.8</v>
      </c>
      <c r="D199" s="12">
        <f t="shared" si="41"/>
        <v>12.785309000000002</v>
      </c>
      <c r="E199" s="55">
        <v>0</v>
      </c>
      <c r="F199" s="56">
        <v>2.2000000000000002</v>
      </c>
      <c r="G199" s="14">
        <v>0</v>
      </c>
      <c r="H199" s="57">
        <v>0</v>
      </c>
      <c r="I199" s="15">
        <v>0</v>
      </c>
      <c r="J199" s="57">
        <f t="shared" si="42"/>
        <v>0</v>
      </c>
      <c r="K199" s="16">
        <f t="shared" si="38"/>
        <v>0</v>
      </c>
      <c r="L199" s="17">
        <f t="shared" si="39"/>
        <v>2.2000000000000002</v>
      </c>
      <c r="M199" s="18">
        <f t="shared" si="43"/>
        <v>10.585309000000002</v>
      </c>
      <c r="N199" s="58"/>
      <c r="O199" s="58"/>
      <c r="P199" s="58"/>
      <c r="AD199" s="58"/>
    </row>
    <row r="200" spans="1:30" s="39" customFormat="1" ht="15" customHeight="1" x14ac:dyDescent="0.25">
      <c r="A200" s="19" t="s">
        <v>45</v>
      </c>
      <c r="B200" s="54">
        <f t="shared" si="40"/>
        <v>2.321613000000001</v>
      </c>
      <c r="C200" s="20">
        <v>2.29</v>
      </c>
      <c r="D200" s="12">
        <f t="shared" si="41"/>
        <v>4.6116130000000011</v>
      </c>
      <c r="E200" s="55">
        <v>0</v>
      </c>
      <c r="F200" s="56">
        <v>1.7</v>
      </c>
      <c r="G200" s="14">
        <v>0</v>
      </c>
      <c r="H200" s="57">
        <v>0</v>
      </c>
      <c r="I200" s="15">
        <v>0</v>
      </c>
      <c r="J200" s="57">
        <f t="shared" si="42"/>
        <v>0</v>
      </c>
      <c r="K200" s="16">
        <f t="shared" si="38"/>
        <v>0</v>
      </c>
      <c r="L200" s="17">
        <f t="shared" si="39"/>
        <v>1.7</v>
      </c>
      <c r="M200" s="18">
        <f t="shared" si="43"/>
        <v>2.9116130000000009</v>
      </c>
      <c r="N200" s="58"/>
      <c r="O200" s="58"/>
      <c r="P200" s="58"/>
      <c r="AD200" s="58"/>
    </row>
    <row r="201" spans="1:30" s="39" customFormat="1" ht="15" customHeight="1" x14ac:dyDescent="0.25">
      <c r="A201" s="108" t="s">
        <v>61</v>
      </c>
      <c r="B201" s="54">
        <f t="shared" si="40"/>
        <v>16.007342000000008</v>
      </c>
      <c r="C201" s="20">
        <v>55.2</v>
      </c>
      <c r="D201" s="12">
        <f t="shared" si="41"/>
        <v>71.207342000000011</v>
      </c>
      <c r="E201" s="55">
        <v>0</v>
      </c>
      <c r="F201" s="56">
        <v>47.3</v>
      </c>
      <c r="G201" s="14">
        <v>0</v>
      </c>
      <c r="H201" s="57">
        <v>10</v>
      </c>
      <c r="I201" s="15">
        <v>0</v>
      </c>
      <c r="J201" s="57">
        <f t="shared" si="42"/>
        <v>10</v>
      </c>
      <c r="K201" s="16">
        <f t="shared" si="38"/>
        <v>0</v>
      </c>
      <c r="L201" s="17">
        <f t="shared" si="39"/>
        <v>57.3</v>
      </c>
      <c r="M201" s="18">
        <f t="shared" si="43"/>
        <v>13.907342000000014</v>
      </c>
      <c r="N201" s="58"/>
      <c r="O201" s="58"/>
      <c r="P201" s="58"/>
      <c r="AD201" s="58"/>
    </row>
    <row r="202" spans="1:30" s="39" customFormat="1" ht="15" customHeight="1" x14ac:dyDescent="0.25">
      <c r="A202" s="108" t="s">
        <v>59</v>
      </c>
      <c r="B202" s="54">
        <f t="shared" si="40"/>
        <v>14.929123999999996</v>
      </c>
      <c r="C202" s="20">
        <v>45.6</v>
      </c>
      <c r="D202" s="12">
        <f t="shared" si="41"/>
        <v>60.529123999999996</v>
      </c>
      <c r="E202" s="55">
        <v>0</v>
      </c>
      <c r="F202" s="56">
        <v>36.564</v>
      </c>
      <c r="G202" s="14">
        <v>0</v>
      </c>
      <c r="H202" s="57">
        <v>0</v>
      </c>
      <c r="I202" s="15">
        <v>0</v>
      </c>
      <c r="J202" s="57">
        <f t="shared" si="42"/>
        <v>0</v>
      </c>
      <c r="K202" s="16">
        <f t="shared" si="38"/>
        <v>0</v>
      </c>
      <c r="L202" s="17">
        <f t="shared" si="39"/>
        <v>36.564</v>
      </c>
      <c r="M202" s="18">
        <f t="shared" si="43"/>
        <v>23.965123999999996</v>
      </c>
      <c r="N202" s="58"/>
      <c r="O202" s="58"/>
      <c r="P202" s="58"/>
      <c r="AD202" s="58"/>
    </row>
    <row r="203" spans="1:30" s="39" customFormat="1" ht="15" customHeight="1" x14ac:dyDescent="0.25">
      <c r="A203" s="108" t="s">
        <v>71</v>
      </c>
      <c r="B203" s="54">
        <f t="shared" si="40"/>
        <v>5.5279169999999986</v>
      </c>
      <c r="C203" s="20">
        <v>9</v>
      </c>
      <c r="D203" s="12">
        <f t="shared" si="41"/>
        <v>14.527916999999999</v>
      </c>
      <c r="E203" s="55">
        <v>0</v>
      </c>
      <c r="F203" s="56">
        <v>13.44</v>
      </c>
      <c r="G203" s="14">
        <v>0</v>
      </c>
      <c r="H203" s="57">
        <v>0</v>
      </c>
      <c r="I203" s="15">
        <v>0</v>
      </c>
      <c r="J203" s="57">
        <f t="shared" si="42"/>
        <v>0</v>
      </c>
      <c r="K203" s="16">
        <f t="shared" si="38"/>
        <v>0</v>
      </c>
      <c r="L203" s="17">
        <f t="shared" si="39"/>
        <v>13.44</v>
      </c>
      <c r="M203" s="18">
        <f t="shared" si="43"/>
        <v>1.0879169999999991</v>
      </c>
      <c r="N203" s="58"/>
      <c r="O203" s="58"/>
      <c r="P203" s="58"/>
      <c r="AD203" s="58"/>
    </row>
    <row r="204" spans="1:30" s="39" customFormat="1" ht="15" customHeight="1" x14ac:dyDescent="0.25">
      <c r="A204" s="108" t="s">
        <v>62</v>
      </c>
      <c r="B204" s="54">
        <f t="shared" si="40"/>
        <v>25.526105000000001</v>
      </c>
      <c r="C204" s="20">
        <v>21.634</v>
      </c>
      <c r="D204" s="12">
        <f t="shared" si="41"/>
        <v>47.160105000000001</v>
      </c>
      <c r="E204" s="55">
        <v>0</v>
      </c>
      <c r="F204" s="56">
        <v>11.9</v>
      </c>
      <c r="G204" s="14">
        <v>0</v>
      </c>
      <c r="H204" s="57">
        <v>7.92</v>
      </c>
      <c r="I204" s="15">
        <v>0</v>
      </c>
      <c r="J204" s="57">
        <f t="shared" si="42"/>
        <v>7.92</v>
      </c>
      <c r="K204" s="16">
        <f t="shared" si="38"/>
        <v>0</v>
      </c>
      <c r="L204" s="17">
        <f t="shared" si="39"/>
        <v>19.82</v>
      </c>
      <c r="M204" s="18">
        <f t="shared" si="43"/>
        <v>27.340105000000001</v>
      </c>
      <c r="N204" s="58"/>
      <c r="O204" s="58"/>
      <c r="P204" s="58"/>
      <c r="AD204" s="58"/>
    </row>
    <row r="205" spans="1:30" s="39" customFormat="1" ht="15" customHeight="1" x14ac:dyDescent="0.25">
      <c r="A205" s="11" t="s">
        <v>96</v>
      </c>
      <c r="B205" s="54">
        <f t="shared" si="40"/>
        <v>21.474415000000004</v>
      </c>
      <c r="C205" s="20">
        <v>5.0999999999999996</v>
      </c>
      <c r="D205" s="12">
        <f>B205+C205</f>
        <v>26.574415000000002</v>
      </c>
      <c r="E205" s="55">
        <v>0</v>
      </c>
      <c r="F205" s="56">
        <v>3.8410000000000002</v>
      </c>
      <c r="G205" s="14">
        <v>0</v>
      </c>
      <c r="H205" s="57">
        <v>0</v>
      </c>
      <c r="I205" s="15">
        <v>0</v>
      </c>
      <c r="J205" s="57">
        <f t="shared" si="42"/>
        <v>0</v>
      </c>
      <c r="K205" s="16">
        <f t="shared" si="38"/>
        <v>0</v>
      </c>
      <c r="L205" s="17">
        <f t="shared" si="39"/>
        <v>3.8410000000000002</v>
      </c>
      <c r="M205" s="18">
        <f t="shared" si="43"/>
        <v>22.733415000000001</v>
      </c>
      <c r="N205" s="58"/>
      <c r="O205" s="58"/>
      <c r="P205" s="58"/>
      <c r="AD205" s="58"/>
    </row>
    <row r="206" spans="1:30" s="39" customFormat="1" ht="15" customHeight="1" x14ac:dyDescent="0.25">
      <c r="A206" s="19" t="s">
        <v>24</v>
      </c>
      <c r="B206" s="54">
        <f t="shared" si="40"/>
        <v>0.74412699999999976</v>
      </c>
      <c r="C206" s="20">
        <v>14.648999999999999</v>
      </c>
      <c r="D206" s="12">
        <f>B206+C206</f>
        <v>15.393127</v>
      </c>
      <c r="E206" s="55">
        <v>0</v>
      </c>
      <c r="F206" s="56">
        <v>15.5</v>
      </c>
      <c r="G206" s="14">
        <v>0</v>
      </c>
      <c r="H206" s="57">
        <v>0</v>
      </c>
      <c r="I206" s="15">
        <v>0</v>
      </c>
      <c r="J206" s="57">
        <f t="shared" si="42"/>
        <v>0</v>
      </c>
      <c r="K206" s="16">
        <f t="shared" si="38"/>
        <v>0</v>
      </c>
      <c r="L206" s="17">
        <f t="shared" si="39"/>
        <v>15.5</v>
      </c>
      <c r="M206" s="18">
        <f t="shared" si="43"/>
        <v>-0.10687300000000022</v>
      </c>
      <c r="N206" s="58"/>
      <c r="O206" s="58"/>
      <c r="P206" s="58"/>
      <c r="AD206" s="58"/>
    </row>
    <row r="207" spans="1:30" s="39" customFormat="1" ht="15" customHeight="1" x14ac:dyDescent="0.25">
      <c r="A207" s="19" t="s">
        <v>8</v>
      </c>
      <c r="B207" s="54">
        <f t="shared" si="40"/>
        <v>23.759662999999996</v>
      </c>
      <c r="C207" s="20">
        <v>10.5</v>
      </c>
      <c r="D207" s="12">
        <f>B207+C207</f>
        <v>34.259662999999996</v>
      </c>
      <c r="E207" s="55">
        <v>0</v>
      </c>
      <c r="F207" s="56">
        <v>10.919</v>
      </c>
      <c r="G207" s="14">
        <v>0</v>
      </c>
      <c r="H207" s="57">
        <v>0</v>
      </c>
      <c r="I207" s="15">
        <v>0</v>
      </c>
      <c r="J207" s="57">
        <f t="shared" si="42"/>
        <v>0</v>
      </c>
      <c r="K207" s="16">
        <f t="shared" si="38"/>
        <v>0</v>
      </c>
      <c r="L207" s="17">
        <f t="shared" si="39"/>
        <v>10.919</v>
      </c>
      <c r="M207" s="18">
        <f t="shared" si="43"/>
        <v>23.340662999999996</v>
      </c>
      <c r="N207" s="58"/>
      <c r="O207" s="58"/>
      <c r="P207" s="58"/>
      <c r="AD207" s="58"/>
    </row>
    <row r="208" spans="1:30" s="39" customFormat="1" ht="15" customHeight="1" x14ac:dyDescent="0.25">
      <c r="A208" s="19" t="s">
        <v>97</v>
      </c>
      <c r="B208" s="54">
        <f t="shared" si="40"/>
        <v>1.3787980000000002</v>
      </c>
      <c r="C208" s="20">
        <v>0.38</v>
      </c>
      <c r="D208" s="12">
        <f>B208+C208</f>
        <v>1.7587980000000001</v>
      </c>
      <c r="E208" s="55">
        <v>0</v>
      </c>
      <c r="F208" s="56">
        <v>0.371</v>
      </c>
      <c r="G208" s="14">
        <v>0</v>
      </c>
      <c r="H208" s="57">
        <v>0</v>
      </c>
      <c r="I208" s="15">
        <v>0</v>
      </c>
      <c r="J208" s="57">
        <f t="shared" si="42"/>
        <v>0</v>
      </c>
      <c r="K208" s="16">
        <f t="shared" si="38"/>
        <v>0</v>
      </c>
      <c r="L208" s="17">
        <f t="shared" si="39"/>
        <v>0.371</v>
      </c>
      <c r="M208" s="18">
        <f t="shared" si="43"/>
        <v>1.3877980000000001</v>
      </c>
      <c r="N208" s="58"/>
      <c r="O208" s="58"/>
      <c r="P208" s="58"/>
      <c r="AD208" s="58"/>
    </row>
    <row r="209" spans="1:30" s="66" customFormat="1" ht="15" customHeight="1" thickBot="1" x14ac:dyDescent="0.3">
      <c r="A209" s="21" t="s">
        <v>99</v>
      </c>
      <c r="B209" s="59">
        <f t="shared" si="40"/>
        <v>0.15299699999999983</v>
      </c>
      <c r="C209" s="60">
        <v>0.2</v>
      </c>
      <c r="D209" s="61">
        <f>B209+C209</f>
        <v>0.35299699999999984</v>
      </c>
      <c r="E209" s="62">
        <v>0</v>
      </c>
      <c r="F209" s="63">
        <v>0.2</v>
      </c>
      <c r="G209" s="22">
        <v>0</v>
      </c>
      <c r="H209" s="64">
        <v>0</v>
      </c>
      <c r="I209" s="23">
        <v>0</v>
      </c>
      <c r="J209" s="57">
        <f t="shared" si="42"/>
        <v>0</v>
      </c>
      <c r="K209" s="65">
        <f t="shared" si="38"/>
        <v>0</v>
      </c>
      <c r="L209" s="17">
        <f t="shared" si="39"/>
        <v>0.2</v>
      </c>
      <c r="M209" s="18">
        <f>D209-K209-L209</f>
        <v>0.15299699999999983</v>
      </c>
      <c r="N209" s="58"/>
      <c r="O209" s="58"/>
      <c r="P209" s="58"/>
      <c r="AD209" s="58"/>
    </row>
    <row r="210" spans="1:30" s="66" customFormat="1" ht="15" customHeight="1" thickTop="1" thickBot="1" x14ac:dyDescent="0.3">
      <c r="A210" s="25" t="s">
        <v>10</v>
      </c>
      <c r="B210" s="67">
        <f t="shared" ref="B210:M210" si="44">SUM(B184:B209)</f>
        <v>249.92420439999989</v>
      </c>
      <c r="C210" s="26">
        <f t="shared" si="44"/>
        <v>598.25900000000013</v>
      </c>
      <c r="D210" s="27">
        <f t="shared" si="44"/>
        <v>848.18320440000014</v>
      </c>
      <c r="E210" s="68">
        <f t="shared" si="44"/>
        <v>0</v>
      </c>
      <c r="F210" s="69">
        <f t="shared" si="44"/>
        <v>408.11299999999994</v>
      </c>
      <c r="G210" s="29">
        <f t="shared" si="44"/>
        <v>0</v>
      </c>
      <c r="H210" s="70">
        <f t="shared" si="44"/>
        <v>59.02</v>
      </c>
      <c r="I210" s="30">
        <f t="shared" si="44"/>
        <v>0</v>
      </c>
      <c r="J210" s="71">
        <f t="shared" si="44"/>
        <v>59.02</v>
      </c>
      <c r="K210" s="31">
        <f t="shared" si="44"/>
        <v>0</v>
      </c>
      <c r="L210" s="32">
        <f t="shared" si="44"/>
        <v>467.13299999999992</v>
      </c>
      <c r="M210" s="72">
        <f t="shared" si="44"/>
        <v>381.05020439999993</v>
      </c>
      <c r="N210" s="58"/>
      <c r="O210" s="58"/>
      <c r="P210" s="58"/>
      <c r="AD210" s="58"/>
    </row>
    <row r="211" spans="1:30" s="66" customFormat="1" ht="15" customHeight="1" x14ac:dyDescent="0.25">
      <c r="A211" s="73" t="s">
        <v>20</v>
      </c>
      <c r="B211" s="58" t="s">
        <v>21</v>
      </c>
      <c r="C211" s="58" t="s">
        <v>21</v>
      </c>
      <c r="D211" s="58" t="s">
        <v>21</v>
      </c>
      <c r="E211" s="58" t="s">
        <v>21</v>
      </c>
      <c r="F211" s="58" t="s">
        <v>21</v>
      </c>
      <c r="G211" s="58" t="s">
        <v>21</v>
      </c>
      <c r="H211" s="58" t="s">
        <v>21</v>
      </c>
      <c r="I211" s="58" t="s">
        <v>21</v>
      </c>
      <c r="J211" s="58" t="s">
        <v>21</v>
      </c>
      <c r="K211" s="58">
        <v>519.6</v>
      </c>
      <c r="L211" s="58" t="s">
        <v>21</v>
      </c>
      <c r="M211" s="58" t="s">
        <v>21</v>
      </c>
      <c r="N211" s="58"/>
      <c r="O211" s="58"/>
      <c r="P211" s="58"/>
      <c r="AD211" s="58"/>
    </row>
    <row r="212" spans="1:30" s="66" customFormat="1" ht="15" customHeight="1" x14ac:dyDescent="0.25">
      <c r="A212" s="73" t="s">
        <v>9</v>
      </c>
      <c r="B212" s="58" t="s">
        <v>21</v>
      </c>
      <c r="C212" s="58" t="s">
        <v>21</v>
      </c>
      <c r="D212" s="58" t="s">
        <v>21</v>
      </c>
      <c r="E212" s="58" t="s">
        <v>21</v>
      </c>
      <c r="F212" s="58" t="s">
        <v>21</v>
      </c>
      <c r="G212" s="58" t="s">
        <v>21</v>
      </c>
      <c r="H212" s="58" t="s">
        <v>21</v>
      </c>
      <c r="I212" s="58" t="s">
        <v>21</v>
      </c>
      <c r="J212" s="58" t="s">
        <v>21</v>
      </c>
      <c r="K212" s="58">
        <v>50</v>
      </c>
      <c r="L212" s="58" t="s">
        <v>21</v>
      </c>
      <c r="M212" s="58" t="s">
        <v>21</v>
      </c>
      <c r="N212" s="58"/>
      <c r="O212" s="58"/>
      <c r="P212" s="58"/>
      <c r="AD212" s="58"/>
    </row>
    <row r="213" spans="1:30" s="66" customFormat="1" ht="15" customHeight="1" x14ac:dyDescent="0.25">
      <c r="A213" s="73" t="s">
        <v>22</v>
      </c>
      <c r="B213" s="58" t="s">
        <v>21</v>
      </c>
      <c r="C213" s="58" t="s">
        <v>21</v>
      </c>
      <c r="D213" s="58" t="s">
        <v>21</v>
      </c>
      <c r="E213" s="58" t="s">
        <v>21</v>
      </c>
      <c r="F213" s="58" t="s">
        <v>21</v>
      </c>
      <c r="G213" s="58" t="s">
        <v>21</v>
      </c>
      <c r="H213" s="58" t="s">
        <v>21</v>
      </c>
      <c r="I213" s="58" t="s">
        <v>21</v>
      </c>
      <c r="J213" s="58" t="s">
        <v>21</v>
      </c>
      <c r="K213" s="58">
        <f>K211+K212</f>
        <v>569.6</v>
      </c>
      <c r="L213" s="58" t="s">
        <v>21</v>
      </c>
      <c r="M213" s="58" t="s">
        <v>21</v>
      </c>
      <c r="N213" s="58"/>
      <c r="O213" s="58"/>
      <c r="P213" s="58"/>
      <c r="AD213" s="58"/>
    </row>
    <row r="214" spans="1:30" s="66" customFormat="1" ht="15" customHeight="1" x14ac:dyDescent="0.25">
      <c r="A214" s="73"/>
      <c r="B214" s="58"/>
      <c r="C214" s="58"/>
      <c r="D214" s="58"/>
      <c r="E214" s="58"/>
      <c r="F214" s="58"/>
      <c r="G214" s="58"/>
      <c r="H214" s="58"/>
      <c r="I214" s="58"/>
      <c r="J214" s="58"/>
      <c r="K214" s="58"/>
      <c r="L214" s="58"/>
      <c r="M214" s="58"/>
      <c r="N214" s="58"/>
      <c r="O214" s="58"/>
      <c r="P214" s="58"/>
      <c r="AD214" s="58"/>
    </row>
    <row r="215" spans="1:30" s="66" customFormat="1" ht="15" customHeight="1" x14ac:dyDescent="0.25">
      <c r="A215" s="39"/>
      <c r="B215" s="58"/>
      <c r="C215" s="58"/>
      <c r="D215" s="58"/>
      <c r="E215" s="58"/>
      <c r="F215" s="58"/>
      <c r="G215" s="58"/>
      <c r="H215" s="58"/>
      <c r="I215" s="58"/>
      <c r="J215" s="58"/>
      <c r="K215" s="58"/>
      <c r="L215" s="58"/>
      <c r="M215" s="58"/>
      <c r="N215" s="58"/>
      <c r="O215" s="58"/>
      <c r="P215" s="58"/>
      <c r="AD215" s="58"/>
    </row>
    <row r="216" spans="1:30" s="66" customFormat="1" ht="21" thickBot="1" x14ac:dyDescent="0.3">
      <c r="A216" s="137" t="s">
        <v>47</v>
      </c>
      <c r="B216" s="137"/>
      <c r="C216" s="137"/>
      <c r="D216" s="58"/>
      <c r="E216" s="58"/>
      <c r="F216" s="58"/>
      <c r="G216" s="58"/>
      <c r="H216" s="58"/>
      <c r="I216" s="58"/>
      <c r="J216" s="58"/>
      <c r="K216" s="58"/>
      <c r="L216" s="58"/>
      <c r="M216" s="58"/>
      <c r="N216" s="58"/>
      <c r="O216" s="58"/>
      <c r="P216" s="58"/>
      <c r="AD216" s="58"/>
    </row>
    <row r="217" spans="1:30" s="39" customFormat="1" ht="15" customHeight="1" x14ac:dyDescent="0.25">
      <c r="A217" s="74" t="s">
        <v>25</v>
      </c>
      <c r="B217" s="75">
        <f>M160</f>
        <v>7.0645779999999991</v>
      </c>
      <c r="C217" s="76">
        <v>6.8339999999999996</v>
      </c>
      <c r="D217" s="77">
        <f t="shared" ref="D217:D224" si="45">B217+C217</f>
        <v>13.898577999999999</v>
      </c>
      <c r="E217" s="78">
        <v>0</v>
      </c>
      <c r="F217" s="76">
        <v>6.9749999999999996</v>
      </c>
      <c r="G217" s="78">
        <v>0</v>
      </c>
      <c r="H217" s="76">
        <v>0</v>
      </c>
      <c r="I217" s="78">
        <v>0</v>
      </c>
      <c r="J217" s="79">
        <f t="shared" ref="J217:J224" si="46">H217-I217</f>
        <v>0</v>
      </c>
      <c r="K217" s="80">
        <f t="shared" ref="K217:K224" si="47">E217+G217+I217</f>
        <v>0</v>
      </c>
      <c r="L217" s="81">
        <f t="shared" ref="L217:L224" si="48">F217+J217</f>
        <v>6.9749999999999996</v>
      </c>
      <c r="M217" s="82">
        <f t="shared" ref="M217:M224" si="49">D217-K217-L217</f>
        <v>6.9235779999999991</v>
      </c>
      <c r="N217" s="58"/>
      <c r="O217" s="58"/>
      <c r="P217" s="58"/>
      <c r="AD217" s="58"/>
    </row>
    <row r="218" spans="1:30" s="39" customFormat="1" ht="15" customHeight="1" x14ac:dyDescent="0.25">
      <c r="A218" s="11" t="s">
        <v>50</v>
      </c>
      <c r="B218" s="54">
        <f t="shared" ref="B218:B224" si="50">M161</f>
        <v>0</v>
      </c>
      <c r="C218" s="20">
        <v>0</v>
      </c>
      <c r="D218" s="83">
        <f t="shared" si="45"/>
        <v>0</v>
      </c>
      <c r="E218" s="15">
        <v>0</v>
      </c>
      <c r="F218" s="20">
        <v>0</v>
      </c>
      <c r="G218" s="15">
        <v>0</v>
      </c>
      <c r="H218" s="20">
        <v>0</v>
      </c>
      <c r="I218" s="15">
        <v>0</v>
      </c>
      <c r="J218" s="13">
        <f t="shared" si="46"/>
        <v>0</v>
      </c>
      <c r="K218" s="16">
        <f t="shared" si="47"/>
        <v>0</v>
      </c>
      <c r="L218" s="17">
        <f t="shared" si="48"/>
        <v>0</v>
      </c>
      <c r="M218" s="18">
        <f t="shared" si="49"/>
        <v>0</v>
      </c>
      <c r="N218" s="58"/>
      <c r="O218" s="58"/>
      <c r="P218" s="58"/>
      <c r="AD218" s="58"/>
    </row>
    <row r="219" spans="1:30" s="39" customFormat="1" ht="15" customHeight="1" x14ac:dyDescent="0.25">
      <c r="A219" s="11" t="s">
        <v>12</v>
      </c>
      <c r="B219" s="54">
        <f t="shared" si="50"/>
        <v>0</v>
      </c>
      <c r="C219" s="20">
        <v>0</v>
      </c>
      <c r="D219" s="83">
        <f t="shared" si="45"/>
        <v>0</v>
      </c>
      <c r="E219" s="15">
        <v>0</v>
      </c>
      <c r="F219" s="20">
        <v>0</v>
      </c>
      <c r="G219" s="15">
        <v>0</v>
      </c>
      <c r="H219" s="20">
        <v>0</v>
      </c>
      <c r="I219" s="15">
        <v>0</v>
      </c>
      <c r="J219" s="13">
        <f t="shared" si="46"/>
        <v>0</v>
      </c>
      <c r="K219" s="16">
        <f t="shared" si="47"/>
        <v>0</v>
      </c>
      <c r="L219" s="17">
        <f t="shared" si="48"/>
        <v>0</v>
      </c>
      <c r="M219" s="18">
        <f t="shared" si="49"/>
        <v>0</v>
      </c>
      <c r="N219" s="58"/>
      <c r="O219" s="58"/>
      <c r="P219" s="58"/>
      <c r="AD219" s="58"/>
    </row>
    <row r="220" spans="1:30" s="39" customFormat="1" ht="15" customHeight="1" x14ac:dyDescent="0.25">
      <c r="A220" s="11" t="s">
        <v>13</v>
      </c>
      <c r="B220" s="54">
        <f t="shared" si="50"/>
        <v>25.428515000000004</v>
      </c>
      <c r="C220" s="20">
        <v>41.2</v>
      </c>
      <c r="D220" s="83">
        <f t="shared" si="45"/>
        <v>66.628515000000007</v>
      </c>
      <c r="E220" s="15">
        <v>0</v>
      </c>
      <c r="F220" s="20">
        <v>22.472000000000001</v>
      </c>
      <c r="G220" s="15">
        <v>0</v>
      </c>
      <c r="H220" s="20">
        <v>26.527999999999999</v>
      </c>
      <c r="I220" s="15">
        <v>0</v>
      </c>
      <c r="J220" s="13">
        <f t="shared" si="46"/>
        <v>26.527999999999999</v>
      </c>
      <c r="K220" s="16">
        <f t="shared" si="47"/>
        <v>0</v>
      </c>
      <c r="L220" s="17">
        <f t="shared" si="48"/>
        <v>49</v>
      </c>
      <c r="M220" s="18">
        <f t="shared" si="49"/>
        <v>17.628515000000007</v>
      </c>
      <c r="N220" s="58"/>
      <c r="O220" s="58"/>
      <c r="P220" s="58"/>
      <c r="AD220" s="58"/>
    </row>
    <row r="221" spans="1:30" s="39" customFormat="1" ht="15" customHeight="1" x14ac:dyDescent="0.25">
      <c r="A221" s="11" t="s">
        <v>14</v>
      </c>
      <c r="B221" s="54">
        <f t="shared" si="50"/>
        <v>1.8579020000000241</v>
      </c>
      <c r="C221" s="20">
        <v>93.174000000000007</v>
      </c>
      <c r="D221" s="83">
        <f t="shared" si="45"/>
        <v>95.031902000000031</v>
      </c>
      <c r="E221" s="15">
        <v>0</v>
      </c>
      <c r="F221" s="20">
        <v>87.47</v>
      </c>
      <c r="G221" s="15">
        <v>0</v>
      </c>
      <c r="H221" s="20">
        <v>7.56</v>
      </c>
      <c r="I221" s="15">
        <v>0</v>
      </c>
      <c r="J221" s="13">
        <f t="shared" si="46"/>
        <v>7.56</v>
      </c>
      <c r="K221" s="16">
        <f t="shared" si="47"/>
        <v>0</v>
      </c>
      <c r="L221" s="17">
        <f t="shared" si="48"/>
        <v>95.03</v>
      </c>
      <c r="M221" s="18">
        <f t="shared" si="49"/>
        <v>1.9020000000296022E-3</v>
      </c>
      <c r="N221" s="58"/>
      <c r="O221" s="58"/>
      <c r="P221" s="58"/>
      <c r="AD221" s="58"/>
    </row>
    <row r="222" spans="1:30" s="39" customFormat="1" ht="15" customHeight="1" x14ac:dyDescent="0.25">
      <c r="A222" s="11" t="s">
        <v>58</v>
      </c>
      <c r="B222" s="54">
        <f t="shared" si="50"/>
        <v>0.59994499999999995</v>
      </c>
      <c r="C222" s="20">
        <v>16.442</v>
      </c>
      <c r="D222" s="83">
        <f t="shared" si="45"/>
        <v>17.041944999999998</v>
      </c>
      <c r="E222" s="15">
        <v>0</v>
      </c>
      <c r="F222" s="20">
        <v>15.6</v>
      </c>
      <c r="G222" s="15">
        <v>0</v>
      </c>
      <c r="H222" s="20">
        <v>0.8</v>
      </c>
      <c r="I222" s="15">
        <v>0</v>
      </c>
      <c r="J222" s="13">
        <f t="shared" si="46"/>
        <v>0.8</v>
      </c>
      <c r="K222" s="16">
        <f t="shared" si="47"/>
        <v>0</v>
      </c>
      <c r="L222" s="17">
        <f t="shared" si="48"/>
        <v>16.399999999999999</v>
      </c>
      <c r="M222" s="18">
        <f t="shared" si="49"/>
        <v>0.64194499999999977</v>
      </c>
      <c r="N222" s="58"/>
      <c r="O222" s="58"/>
      <c r="P222" s="58"/>
      <c r="AD222" s="58"/>
    </row>
    <row r="223" spans="1:30" s="39" customFormat="1" ht="15" customHeight="1" x14ac:dyDescent="0.25">
      <c r="A223" s="11" t="s">
        <v>95</v>
      </c>
      <c r="B223" s="54">
        <f t="shared" si="50"/>
        <v>35.659999999999997</v>
      </c>
      <c r="C223" s="20">
        <v>9.73</v>
      </c>
      <c r="D223" s="83">
        <f t="shared" si="45"/>
        <v>45.39</v>
      </c>
      <c r="E223" s="15">
        <v>0</v>
      </c>
      <c r="F223" s="20">
        <v>0</v>
      </c>
      <c r="G223" s="15">
        <v>0</v>
      </c>
      <c r="H223" s="20">
        <v>0</v>
      </c>
      <c r="I223" s="15">
        <v>0</v>
      </c>
      <c r="J223" s="13">
        <f t="shared" si="46"/>
        <v>0</v>
      </c>
      <c r="K223" s="16">
        <f t="shared" si="47"/>
        <v>0</v>
      </c>
      <c r="L223" s="17">
        <f t="shared" si="48"/>
        <v>0</v>
      </c>
      <c r="M223" s="18">
        <f t="shared" si="49"/>
        <v>45.39</v>
      </c>
      <c r="N223" s="58"/>
      <c r="O223" s="58"/>
      <c r="P223" s="58"/>
      <c r="AD223" s="58"/>
    </row>
    <row r="224" spans="1:30" s="39" customFormat="1" ht="15" customHeight="1" thickBot="1" x14ac:dyDescent="0.3">
      <c r="A224" s="84" t="s">
        <v>112</v>
      </c>
      <c r="B224" s="85">
        <f t="shared" si="50"/>
        <v>-12.106059999999999</v>
      </c>
      <c r="C224" s="86">
        <v>0</v>
      </c>
      <c r="D224" s="83">
        <f t="shared" si="45"/>
        <v>-12.106059999999999</v>
      </c>
      <c r="E224" s="87">
        <v>0</v>
      </c>
      <c r="F224" s="86">
        <v>0</v>
      </c>
      <c r="G224" s="87">
        <v>0</v>
      </c>
      <c r="H224" s="86">
        <v>0</v>
      </c>
      <c r="I224" s="87">
        <v>0</v>
      </c>
      <c r="J224" s="13">
        <f t="shared" si="46"/>
        <v>0</v>
      </c>
      <c r="K224" s="24">
        <f t="shared" si="47"/>
        <v>0</v>
      </c>
      <c r="L224" s="17">
        <f t="shared" si="48"/>
        <v>0</v>
      </c>
      <c r="M224" s="88">
        <f t="shared" si="49"/>
        <v>-12.106059999999999</v>
      </c>
      <c r="N224" s="58"/>
      <c r="O224" s="58"/>
      <c r="P224" s="58"/>
      <c r="AD224" s="58"/>
    </row>
    <row r="225" spans="1:30" s="66" customFormat="1" ht="15" customHeight="1" thickTop="1" thickBot="1" x14ac:dyDescent="0.3">
      <c r="A225" s="25" t="s">
        <v>48</v>
      </c>
      <c r="B225" s="67">
        <f t="shared" ref="B225:M225" si="51">SUM(B217:B224)</f>
        <v>58.504880000000028</v>
      </c>
      <c r="C225" s="26">
        <f t="shared" si="51"/>
        <v>167.38000000000002</v>
      </c>
      <c r="D225" s="89">
        <f t="shared" si="51"/>
        <v>225.88488000000001</v>
      </c>
      <c r="E225" s="30">
        <f t="shared" si="51"/>
        <v>0</v>
      </c>
      <c r="F225" s="26">
        <f t="shared" si="51"/>
        <v>132.517</v>
      </c>
      <c r="G225" s="30">
        <f t="shared" si="51"/>
        <v>0</v>
      </c>
      <c r="H225" s="26">
        <f t="shared" si="51"/>
        <v>34.887999999999998</v>
      </c>
      <c r="I225" s="30">
        <f t="shared" si="51"/>
        <v>0</v>
      </c>
      <c r="J225" s="28">
        <f t="shared" si="51"/>
        <v>34.887999999999998</v>
      </c>
      <c r="K225" s="31">
        <f t="shared" si="51"/>
        <v>0</v>
      </c>
      <c r="L225" s="32">
        <f t="shared" si="51"/>
        <v>167.405</v>
      </c>
      <c r="M225" s="72">
        <f t="shared" si="51"/>
        <v>58.479880000000037</v>
      </c>
      <c r="N225" s="58"/>
      <c r="O225" s="58"/>
      <c r="P225" s="58"/>
      <c r="AD225" s="58"/>
    </row>
    <row r="226" spans="1:30" s="66" customFormat="1" ht="15" customHeight="1" x14ac:dyDescent="0.25">
      <c r="A226" s="73" t="s">
        <v>52</v>
      </c>
      <c r="B226" s="58" t="s">
        <v>21</v>
      </c>
      <c r="C226" s="58" t="s">
        <v>21</v>
      </c>
      <c r="D226" s="58" t="s">
        <v>21</v>
      </c>
      <c r="E226" s="58" t="s">
        <v>21</v>
      </c>
      <c r="F226" s="58" t="s">
        <v>21</v>
      </c>
      <c r="G226" s="58" t="s">
        <v>21</v>
      </c>
      <c r="H226" s="58" t="s">
        <v>21</v>
      </c>
      <c r="I226" s="58" t="s">
        <v>21</v>
      </c>
      <c r="J226" s="58" t="s">
        <v>21</v>
      </c>
      <c r="K226" s="58">
        <f>K210+K225</f>
        <v>0</v>
      </c>
      <c r="L226" s="58" t="s">
        <v>21</v>
      </c>
      <c r="M226" s="58" t="s">
        <v>21</v>
      </c>
      <c r="N226" s="58"/>
      <c r="O226" s="58"/>
      <c r="P226" s="58"/>
      <c r="AD226" s="58"/>
    </row>
    <row r="227" spans="1:30" s="66" customFormat="1" ht="15" customHeight="1" x14ac:dyDescent="0.25">
      <c r="A227" s="73" t="s">
        <v>49</v>
      </c>
      <c r="B227" s="58" t="s">
        <v>21</v>
      </c>
      <c r="C227" s="58" t="s">
        <v>21</v>
      </c>
      <c r="D227" s="58" t="s">
        <v>21</v>
      </c>
      <c r="E227" s="58" t="s">
        <v>21</v>
      </c>
      <c r="F227" s="58" t="s">
        <v>21</v>
      </c>
      <c r="G227" s="58" t="s">
        <v>21</v>
      </c>
      <c r="H227" s="58" t="s">
        <v>21</v>
      </c>
      <c r="I227" s="58" t="s">
        <v>21</v>
      </c>
      <c r="J227" s="58" t="s">
        <v>21</v>
      </c>
      <c r="K227" s="58">
        <f>K210+L210+K225+L225</f>
        <v>634.5379999999999</v>
      </c>
      <c r="L227" s="58" t="s">
        <v>21</v>
      </c>
      <c r="M227" s="58" t="s">
        <v>21</v>
      </c>
      <c r="N227" s="58"/>
      <c r="O227" s="58"/>
      <c r="P227" s="58"/>
      <c r="AD227" s="58"/>
    </row>
    <row r="228" spans="1:30" ht="15" customHeight="1" x14ac:dyDescent="0.25">
      <c r="A228" s="109"/>
      <c r="B228" s="107"/>
      <c r="C228" s="107"/>
      <c r="D228" s="107"/>
      <c r="E228" s="107"/>
      <c r="F228" s="107"/>
      <c r="G228" s="107"/>
      <c r="H228" s="107"/>
      <c r="I228" s="107"/>
      <c r="J228" s="107"/>
      <c r="K228" s="107"/>
      <c r="L228" s="107"/>
      <c r="M228" s="107"/>
    </row>
    <row r="229" spans="1:30" ht="15" customHeight="1" x14ac:dyDescent="0.25">
      <c r="A229" s="109"/>
      <c r="B229" s="107"/>
      <c r="C229" s="107"/>
      <c r="D229" s="107"/>
      <c r="E229" s="107"/>
      <c r="F229" s="107"/>
      <c r="G229" s="107"/>
      <c r="H229" s="107"/>
      <c r="I229" s="107"/>
      <c r="J229" s="107"/>
      <c r="K229" s="107"/>
      <c r="L229" s="107"/>
      <c r="M229" s="107"/>
    </row>
    <row r="230" spans="1:30" ht="15" customHeight="1" x14ac:dyDescent="0.25">
      <c r="A230" s="109"/>
      <c r="B230" s="107"/>
      <c r="C230" s="107"/>
      <c r="D230" s="107"/>
      <c r="E230" s="107"/>
      <c r="F230" s="107"/>
      <c r="G230" s="107"/>
      <c r="H230" s="107"/>
      <c r="I230" s="107"/>
      <c r="J230" s="107"/>
      <c r="K230" s="107"/>
      <c r="L230" s="107"/>
      <c r="M230" s="107"/>
    </row>
    <row r="231" spans="1:30" ht="15" customHeight="1" x14ac:dyDescent="0.25">
      <c r="A231" s="109"/>
      <c r="B231" s="107"/>
      <c r="C231" s="107"/>
      <c r="D231" s="107"/>
      <c r="E231" s="107"/>
      <c r="F231" s="107"/>
      <c r="G231" s="107"/>
      <c r="H231" s="107"/>
      <c r="I231" s="107"/>
      <c r="J231" s="107"/>
      <c r="K231" s="107"/>
      <c r="L231" s="107"/>
      <c r="M231" s="107"/>
    </row>
    <row r="232" spans="1:30" ht="15" customHeight="1" x14ac:dyDescent="0.25">
      <c r="A232" s="109"/>
      <c r="B232" s="107"/>
      <c r="C232" s="107"/>
      <c r="D232" s="107"/>
      <c r="E232" s="107"/>
      <c r="F232" s="107"/>
      <c r="G232" s="107"/>
      <c r="H232" s="107"/>
      <c r="I232" s="107"/>
      <c r="J232" s="107"/>
      <c r="K232" s="107"/>
      <c r="L232" s="107"/>
      <c r="M232" s="107"/>
    </row>
    <row r="233" spans="1:30" ht="15" customHeight="1" x14ac:dyDescent="0.25">
      <c r="A233" s="91"/>
      <c r="C233" s="34"/>
      <c r="D233" s="34"/>
      <c r="E233" s="34"/>
      <c r="F233" s="34"/>
      <c r="G233" s="34"/>
      <c r="H233" s="34"/>
      <c r="I233" s="34"/>
      <c r="J233" s="34"/>
      <c r="K233" s="34"/>
      <c r="L233" s="34"/>
      <c r="M233" s="34"/>
      <c r="N233" s="34"/>
      <c r="O233" s="34"/>
      <c r="P233" s="34"/>
      <c r="Q233" s="35"/>
      <c r="R233" s="35"/>
      <c r="S233" s="35"/>
      <c r="T233" s="35"/>
      <c r="U233" s="35"/>
      <c r="V233" s="35"/>
      <c r="W233" s="35"/>
      <c r="X233" s="35"/>
      <c r="Y233" s="35"/>
      <c r="Z233" s="35"/>
      <c r="AA233" s="35"/>
      <c r="AB233" s="35"/>
      <c r="AC233" s="35"/>
    </row>
    <row r="234" spans="1:30" ht="15" customHeight="1" x14ac:dyDescent="0.25">
      <c r="A234" s="91"/>
      <c r="C234" s="34"/>
      <c r="D234" s="34"/>
      <c r="E234" s="34"/>
      <c r="F234" s="34"/>
      <c r="G234" s="34"/>
      <c r="H234" s="34"/>
      <c r="I234" s="34"/>
      <c r="J234" s="34"/>
      <c r="K234" s="34"/>
      <c r="L234" s="34"/>
      <c r="M234" s="34"/>
      <c r="N234" s="34"/>
      <c r="O234" s="34"/>
      <c r="P234" s="34"/>
      <c r="Q234" s="35"/>
      <c r="R234" s="35"/>
      <c r="S234" s="35"/>
      <c r="T234" s="35"/>
      <c r="U234" s="35"/>
      <c r="V234" s="35"/>
      <c r="W234" s="35"/>
      <c r="X234" s="35"/>
      <c r="Y234" s="35"/>
      <c r="Z234" s="35"/>
      <c r="AA234" s="35"/>
      <c r="AB234" s="35"/>
      <c r="AC234" s="35"/>
    </row>
    <row r="235" spans="1:30" ht="34.5" x14ac:dyDescent="0.25">
      <c r="A235" s="147" t="s">
        <v>90</v>
      </c>
      <c r="B235" s="147"/>
      <c r="C235" s="147"/>
      <c r="D235" s="147"/>
      <c r="E235" s="147"/>
      <c r="F235" s="147"/>
      <c r="G235" s="147"/>
      <c r="H235" s="147"/>
      <c r="I235" s="147"/>
      <c r="J235" s="147"/>
      <c r="K235" s="147"/>
      <c r="L235" s="147"/>
      <c r="M235" s="147"/>
      <c r="N235" s="33"/>
      <c r="O235" s="33"/>
      <c r="P235" s="33"/>
      <c r="Q235" s="33"/>
      <c r="R235" s="33"/>
      <c r="S235" s="33"/>
      <c r="T235" s="33"/>
      <c r="U235" s="33"/>
      <c r="V235" s="33"/>
      <c r="W235" s="33"/>
      <c r="X235" s="33"/>
      <c r="Y235" s="33"/>
      <c r="Z235" s="33"/>
      <c r="AA235" s="33"/>
      <c r="AB235" s="33"/>
      <c r="AC235" s="33"/>
      <c r="AD235" s="34"/>
    </row>
    <row r="236" spans="1:30" ht="20.25" x14ac:dyDescent="0.25">
      <c r="A236" s="148" t="s">
        <v>64</v>
      </c>
      <c r="B236" s="148"/>
      <c r="C236" s="148"/>
      <c r="D236" s="148"/>
      <c r="E236" s="148"/>
      <c r="F236" s="148"/>
      <c r="G236" s="148"/>
      <c r="H236" s="148"/>
      <c r="I236" s="148"/>
      <c r="J236" s="148"/>
      <c r="K236" s="148"/>
      <c r="L236" s="148"/>
      <c r="M236" s="148"/>
      <c r="N236" s="33"/>
      <c r="O236" s="33"/>
      <c r="P236" s="33"/>
      <c r="Q236" s="33"/>
      <c r="R236" s="33"/>
      <c r="S236" s="33"/>
      <c r="T236" s="33"/>
      <c r="U236" s="33"/>
      <c r="V236" s="33"/>
      <c r="W236" s="33"/>
      <c r="X236" s="33"/>
      <c r="Y236" s="33"/>
      <c r="Z236" s="33"/>
      <c r="AA236" s="33"/>
      <c r="AB236" s="33"/>
      <c r="AC236" s="33"/>
      <c r="AD236" s="34"/>
    </row>
    <row r="237" spans="1:30" ht="20.25" x14ac:dyDescent="0.25">
      <c r="A237" s="144" t="s">
        <v>103</v>
      </c>
      <c r="B237" s="144"/>
      <c r="C237" s="144"/>
      <c r="D237" s="144"/>
      <c r="E237" s="144"/>
      <c r="F237" s="144"/>
      <c r="G237" s="144"/>
      <c r="H237" s="144"/>
      <c r="I237" s="144"/>
      <c r="J237" s="144"/>
      <c r="K237" s="144"/>
      <c r="L237" s="144"/>
      <c r="M237" s="144"/>
      <c r="N237" s="33"/>
      <c r="O237" s="33"/>
      <c r="P237" s="33"/>
      <c r="Q237" s="33"/>
      <c r="R237" s="33"/>
      <c r="S237" s="33"/>
      <c r="T237" s="33"/>
      <c r="U237" s="33"/>
      <c r="V237" s="33"/>
      <c r="W237" s="33"/>
      <c r="X237" s="33"/>
      <c r="Y237" s="33"/>
      <c r="Z237" s="33"/>
      <c r="AA237" s="33"/>
      <c r="AB237" s="33"/>
      <c r="AC237" s="33"/>
      <c r="AD237" s="34"/>
    </row>
    <row r="238" spans="1:30" ht="21" thickBot="1" x14ac:dyDescent="0.3">
      <c r="A238" s="36"/>
      <c r="B238" s="36"/>
      <c r="C238" s="36"/>
      <c r="D238" s="36"/>
      <c r="E238" s="36"/>
      <c r="F238" s="36"/>
      <c r="G238" s="36"/>
      <c r="H238" s="36"/>
      <c r="I238" s="36"/>
      <c r="J238" s="36"/>
      <c r="K238" s="36"/>
      <c r="L238" s="36"/>
      <c r="M238" s="36"/>
      <c r="N238" s="33"/>
      <c r="O238" s="33"/>
      <c r="P238" s="33"/>
      <c r="Q238" s="33"/>
      <c r="R238" s="33"/>
      <c r="S238" s="33"/>
      <c r="T238" s="33"/>
      <c r="U238" s="33"/>
      <c r="V238" s="33"/>
      <c r="W238" s="33"/>
      <c r="X238" s="33"/>
      <c r="Y238" s="33"/>
      <c r="Z238" s="33"/>
      <c r="AA238" s="33"/>
      <c r="AB238" s="33"/>
      <c r="AC238" s="33"/>
      <c r="AD238" s="34"/>
    </row>
    <row r="239" spans="1:30" ht="23.25" customHeight="1" thickBot="1" x14ac:dyDescent="0.3">
      <c r="A239" s="37"/>
      <c r="B239" s="141" t="s">
        <v>92</v>
      </c>
      <c r="C239" s="142"/>
      <c r="D239" s="142"/>
      <c r="E239" s="142"/>
      <c r="F239" s="142"/>
      <c r="G239" s="142"/>
      <c r="H239" s="142"/>
      <c r="I239" s="142"/>
      <c r="J239" s="142"/>
      <c r="K239" s="142"/>
      <c r="L239" s="142"/>
      <c r="M239" s="143"/>
      <c r="N239" s="38"/>
      <c r="O239" s="38"/>
      <c r="P239" s="38"/>
      <c r="Q239" s="35"/>
      <c r="R239" s="35"/>
      <c r="S239" s="35"/>
      <c r="T239" s="35"/>
      <c r="U239" s="35"/>
      <c r="V239" s="35"/>
      <c r="W239" s="35"/>
      <c r="X239" s="35"/>
      <c r="Y239" s="35"/>
      <c r="Z239" s="35"/>
      <c r="AA239" s="35"/>
      <c r="AB239" s="35"/>
      <c r="AC239" s="35"/>
    </row>
    <row r="240" spans="1:30" ht="13.5" customHeight="1" thickBot="1" x14ac:dyDescent="0.3">
      <c r="A240" s="37"/>
      <c r="B240" s="138" t="s">
        <v>36</v>
      </c>
      <c r="C240" s="139"/>
      <c r="D240" s="140"/>
      <c r="E240" s="127" t="s">
        <v>30</v>
      </c>
      <c r="F240" s="127"/>
      <c r="G240" s="129" t="s">
        <v>19</v>
      </c>
      <c r="H240" s="131" t="s">
        <v>28</v>
      </c>
      <c r="I240" s="131"/>
      <c r="J240" s="131"/>
      <c r="K240" s="132" t="s">
        <v>41</v>
      </c>
      <c r="L240" s="134" t="s">
        <v>42</v>
      </c>
      <c r="M240" s="145" t="s">
        <v>40</v>
      </c>
      <c r="N240" s="2"/>
      <c r="O240" s="2"/>
      <c r="P240" s="2"/>
      <c r="Q240" s="35"/>
      <c r="R240" s="35"/>
      <c r="S240" s="35"/>
      <c r="T240" s="35"/>
      <c r="U240" s="35"/>
      <c r="V240" s="35"/>
      <c r="W240" s="35"/>
      <c r="X240" s="35"/>
      <c r="Y240" s="35"/>
      <c r="Z240" s="35"/>
      <c r="AA240" s="35"/>
      <c r="AB240" s="35"/>
      <c r="AC240" s="35"/>
    </row>
    <row r="241" spans="1:30" ht="119.25" customHeight="1" x14ac:dyDescent="0.25">
      <c r="A241" s="106" t="s">
        <v>63</v>
      </c>
      <c r="B241" s="4" t="s">
        <v>18</v>
      </c>
      <c r="C241" s="5" t="s">
        <v>104</v>
      </c>
      <c r="D241" s="6" t="s">
        <v>37</v>
      </c>
      <c r="E241" s="7" t="s">
        <v>31</v>
      </c>
      <c r="F241" s="8" t="s">
        <v>38</v>
      </c>
      <c r="G241" s="130"/>
      <c r="H241" s="1" t="s">
        <v>26</v>
      </c>
      <c r="I241" s="9" t="s">
        <v>27</v>
      </c>
      <c r="J241" s="1" t="s">
        <v>35</v>
      </c>
      <c r="K241" s="133"/>
      <c r="L241" s="135"/>
      <c r="M241" s="146"/>
      <c r="N241" s="2"/>
      <c r="O241" s="2"/>
      <c r="P241" s="2"/>
      <c r="Q241" s="35"/>
      <c r="R241" s="35"/>
      <c r="S241" s="35"/>
      <c r="T241" s="35"/>
      <c r="U241" s="35"/>
      <c r="V241" s="35"/>
      <c r="W241" s="35"/>
      <c r="X241" s="35"/>
      <c r="Y241" s="35"/>
      <c r="Z241" s="35"/>
      <c r="AA241" s="35"/>
      <c r="AB241" s="35"/>
      <c r="AC241" s="35"/>
    </row>
    <row r="242" spans="1:30" ht="15" customHeight="1" x14ac:dyDescent="0.25">
      <c r="A242" s="40"/>
      <c r="B242" s="41"/>
      <c r="C242" s="42"/>
      <c r="D242" s="43"/>
      <c r="E242" s="44"/>
      <c r="F242" s="45"/>
      <c r="G242" s="46"/>
      <c r="H242" s="47"/>
      <c r="I242" s="48"/>
      <c r="J242" s="47"/>
      <c r="K242" s="49"/>
      <c r="L242" s="50"/>
      <c r="M242" s="51"/>
      <c r="Q242" s="35"/>
      <c r="R242" s="35"/>
      <c r="S242" s="35"/>
      <c r="T242" s="35"/>
      <c r="U242" s="35"/>
      <c r="V242" s="35"/>
      <c r="W242" s="35"/>
      <c r="X242" s="35"/>
      <c r="Y242" s="35"/>
      <c r="Z242" s="35"/>
      <c r="AA242" s="35"/>
      <c r="AB242" s="35"/>
      <c r="AC242" s="35"/>
    </row>
    <row r="243" spans="1:30" s="39" customFormat="1" ht="15" customHeight="1" x14ac:dyDescent="0.25">
      <c r="A243" s="11" t="s">
        <v>56</v>
      </c>
      <c r="B243" s="54">
        <f>M184</f>
        <v>4.2994920000000008</v>
      </c>
      <c r="C243" s="20">
        <v>11.9</v>
      </c>
      <c r="D243" s="12">
        <f>B243+C243</f>
        <v>16.199491999999999</v>
      </c>
      <c r="E243" s="55">
        <v>0</v>
      </c>
      <c r="F243" s="56">
        <v>10</v>
      </c>
      <c r="G243" s="14">
        <v>0</v>
      </c>
      <c r="H243" s="57">
        <v>0</v>
      </c>
      <c r="I243" s="15">
        <v>0</v>
      </c>
      <c r="J243" s="57">
        <f>H243-I243</f>
        <v>0</v>
      </c>
      <c r="K243" s="16">
        <f t="shared" ref="K243:K268" si="52">E243+G243+I243</f>
        <v>0</v>
      </c>
      <c r="L243" s="17">
        <f t="shared" ref="L243:L268" si="53">F243+J243</f>
        <v>10</v>
      </c>
      <c r="M243" s="18">
        <f>D243-K243-L243</f>
        <v>6.1994919999999993</v>
      </c>
      <c r="N243" s="58"/>
      <c r="O243" s="58"/>
      <c r="P243" s="58"/>
      <c r="AD243" s="58"/>
    </row>
    <row r="244" spans="1:30" s="39" customFormat="1" ht="15" customHeight="1" x14ac:dyDescent="0.25">
      <c r="A244" s="11" t="s">
        <v>3</v>
      </c>
      <c r="B244" s="54">
        <f t="shared" ref="B244:B268" si="54">M185</f>
        <v>0.69720400000000016</v>
      </c>
      <c r="C244" s="20">
        <v>4</v>
      </c>
      <c r="D244" s="12">
        <f t="shared" ref="D244:D263" si="55">B244+C244</f>
        <v>4.6972040000000002</v>
      </c>
      <c r="E244" s="55">
        <v>0</v>
      </c>
      <c r="F244" s="56">
        <v>4</v>
      </c>
      <c r="G244" s="14">
        <v>0</v>
      </c>
      <c r="H244" s="57">
        <v>0</v>
      </c>
      <c r="I244" s="15">
        <v>0</v>
      </c>
      <c r="J244" s="57">
        <f t="shared" ref="J244:J268" si="56">H244-I244</f>
        <v>0</v>
      </c>
      <c r="K244" s="16">
        <f t="shared" si="52"/>
        <v>0</v>
      </c>
      <c r="L244" s="17">
        <f t="shared" si="53"/>
        <v>4</v>
      </c>
      <c r="M244" s="18">
        <f t="shared" ref="M244:M267" si="57">D244-K244-L244</f>
        <v>0.69720400000000016</v>
      </c>
      <c r="N244" s="58"/>
      <c r="O244" s="58"/>
      <c r="P244" s="58"/>
      <c r="AD244" s="58"/>
    </row>
    <row r="245" spans="1:30" s="39" customFormat="1" ht="15" customHeight="1" x14ac:dyDescent="0.25">
      <c r="A245" s="11" t="s">
        <v>81</v>
      </c>
      <c r="B245" s="54">
        <f t="shared" si="54"/>
        <v>3.8500380000000005</v>
      </c>
      <c r="C245" s="20">
        <v>4.9950000000000001</v>
      </c>
      <c r="D245" s="12">
        <f t="shared" si="55"/>
        <v>8.8450380000000006</v>
      </c>
      <c r="E245" s="55">
        <v>0</v>
      </c>
      <c r="F245" s="56">
        <v>0</v>
      </c>
      <c r="G245" s="14">
        <v>0</v>
      </c>
      <c r="H245" s="57">
        <v>0</v>
      </c>
      <c r="I245" s="15">
        <v>0</v>
      </c>
      <c r="J245" s="57">
        <f t="shared" si="56"/>
        <v>0</v>
      </c>
      <c r="K245" s="16">
        <f t="shared" si="52"/>
        <v>0</v>
      </c>
      <c r="L245" s="17">
        <f t="shared" si="53"/>
        <v>0</v>
      </c>
      <c r="M245" s="18">
        <f t="shared" si="57"/>
        <v>8.8450380000000006</v>
      </c>
      <c r="N245" s="58"/>
      <c r="O245" s="58"/>
      <c r="P245" s="58"/>
      <c r="AD245" s="58"/>
    </row>
    <row r="246" spans="1:30" s="39" customFormat="1" ht="15" customHeight="1" x14ac:dyDescent="0.25">
      <c r="A246" s="11" t="s">
        <v>77</v>
      </c>
      <c r="B246" s="54">
        <f t="shared" si="54"/>
        <v>8.6544100000000022</v>
      </c>
      <c r="C246" s="20">
        <v>5.3</v>
      </c>
      <c r="D246" s="12">
        <f t="shared" si="55"/>
        <v>13.954410000000003</v>
      </c>
      <c r="E246" s="55">
        <v>0</v>
      </c>
      <c r="F246" s="56">
        <v>0</v>
      </c>
      <c r="G246" s="14">
        <v>0</v>
      </c>
      <c r="H246" s="57">
        <v>0</v>
      </c>
      <c r="I246" s="15">
        <v>0</v>
      </c>
      <c r="J246" s="57">
        <f t="shared" si="56"/>
        <v>0</v>
      </c>
      <c r="K246" s="16">
        <f t="shared" si="52"/>
        <v>0</v>
      </c>
      <c r="L246" s="17">
        <f t="shared" si="53"/>
        <v>0</v>
      </c>
      <c r="M246" s="18">
        <f t="shared" si="57"/>
        <v>13.954410000000003</v>
      </c>
      <c r="N246" s="58"/>
      <c r="O246" s="58"/>
      <c r="P246" s="58"/>
      <c r="AD246" s="58"/>
    </row>
    <row r="247" spans="1:30" s="39" customFormat="1" ht="15" customHeight="1" x14ac:dyDescent="0.25">
      <c r="A247" s="11" t="s">
        <v>78</v>
      </c>
      <c r="B247" s="54">
        <f t="shared" si="54"/>
        <v>1.2473730000000001</v>
      </c>
      <c r="C247" s="20">
        <v>1</v>
      </c>
      <c r="D247" s="12">
        <f t="shared" si="55"/>
        <v>2.2473730000000001</v>
      </c>
      <c r="E247" s="55">
        <v>0</v>
      </c>
      <c r="F247" s="56">
        <v>0</v>
      </c>
      <c r="G247" s="14">
        <v>0</v>
      </c>
      <c r="H247" s="57">
        <v>0</v>
      </c>
      <c r="I247" s="15">
        <v>0</v>
      </c>
      <c r="J247" s="57">
        <f t="shared" si="56"/>
        <v>0</v>
      </c>
      <c r="K247" s="16">
        <f t="shared" si="52"/>
        <v>0</v>
      </c>
      <c r="L247" s="17">
        <f t="shared" si="53"/>
        <v>0</v>
      </c>
      <c r="M247" s="18">
        <f t="shared" si="57"/>
        <v>2.2473730000000001</v>
      </c>
      <c r="N247" s="58"/>
      <c r="O247" s="58"/>
      <c r="P247" s="58"/>
      <c r="AD247" s="58"/>
    </row>
    <row r="248" spans="1:30" s="39" customFormat="1" ht="15" customHeight="1" x14ac:dyDescent="0.25">
      <c r="A248" s="11" t="s">
        <v>79</v>
      </c>
      <c r="B248" s="54">
        <f t="shared" si="54"/>
        <v>5.7742979999999999</v>
      </c>
      <c r="C248" s="20">
        <v>2.5179999999999998</v>
      </c>
      <c r="D248" s="12">
        <f t="shared" si="55"/>
        <v>8.2922979999999988</v>
      </c>
      <c r="E248" s="55">
        <v>0</v>
      </c>
      <c r="F248" s="56">
        <v>3.0197470000000002</v>
      </c>
      <c r="G248" s="14">
        <v>0</v>
      </c>
      <c r="H248" s="57">
        <v>0</v>
      </c>
      <c r="I248" s="15">
        <v>0</v>
      </c>
      <c r="J248" s="57">
        <f t="shared" si="56"/>
        <v>0</v>
      </c>
      <c r="K248" s="16">
        <f t="shared" si="52"/>
        <v>0</v>
      </c>
      <c r="L248" s="17">
        <f t="shared" si="53"/>
        <v>3.0197470000000002</v>
      </c>
      <c r="M248" s="18">
        <f t="shared" si="57"/>
        <v>5.2725509999999982</v>
      </c>
      <c r="N248" s="58"/>
      <c r="O248" s="58"/>
      <c r="P248" s="58"/>
      <c r="AD248" s="58"/>
    </row>
    <row r="249" spans="1:30" s="39" customFormat="1" ht="15" customHeight="1" x14ac:dyDescent="0.25">
      <c r="A249" s="11" t="s">
        <v>100</v>
      </c>
      <c r="B249" s="54">
        <f t="shared" si="54"/>
        <v>0.95303300000000024</v>
      </c>
      <c r="C249" s="20">
        <v>0.56200000000000006</v>
      </c>
      <c r="D249" s="12">
        <f t="shared" si="55"/>
        <v>1.5150330000000003</v>
      </c>
      <c r="E249" s="55">
        <v>0</v>
      </c>
      <c r="F249" s="56">
        <v>0</v>
      </c>
      <c r="G249" s="14">
        <v>0</v>
      </c>
      <c r="H249" s="57">
        <v>0</v>
      </c>
      <c r="I249" s="15">
        <v>0</v>
      </c>
      <c r="J249" s="57">
        <f t="shared" si="56"/>
        <v>0</v>
      </c>
      <c r="K249" s="16">
        <f t="shared" si="52"/>
        <v>0</v>
      </c>
      <c r="L249" s="17">
        <f t="shared" si="53"/>
        <v>0</v>
      </c>
      <c r="M249" s="18">
        <f t="shared" si="57"/>
        <v>1.5150330000000003</v>
      </c>
      <c r="N249" s="58"/>
      <c r="O249" s="58"/>
      <c r="P249" s="58"/>
      <c r="AD249" s="58"/>
    </row>
    <row r="250" spans="1:30" s="39" customFormat="1" ht="15" customHeight="1" x14ac:dyDescent="0.25">
      <c r="A250" s="11" t="s">
        <v>94</v>
      </c>
      <c r="B250" s="54">
        <f t="shared" si="54"/>
        <v>27.684564000000002</v>
      </c>
      <c r="C250" s="20">
        <v>16.5</v>
      </c>
      <c r="D250" s="12">
        <f t="shared" si="55"/>
        <v>44.184564000000002</v>
      </c>
      <c r="E250" s="55">
        <v>0</v>
      </c>
      <c r="F250" s="56">
        <v>5</v>
      </c>
      <c r="G250" s="14">
        <v>0</v>
      </c>
      <c r="H250" s="57">
        <v>0</v>
      </c>
      <c r="I250" s="15">
        <v>0</v>
      </c>
      <c r="J250" s="57">
        <f t="shared" si="56"/>
        <v>0</v>
      </c>
      <c r="K250" s="16">
        <f t="shared" si="52"/>
        <v>0</v>
      </c>
      <c r="L250" s="17">
        <f t="shared" si="53"/>
        <v>5</v>
      </c>
      <c r="M250" s="18">
        <f t="shared" si="57"/>
        <v>39.184564000000002</v>
      </c>
      <c r="N250" s="58"/>
      <c r="O250" s="58"/>
      <c r="P250" s="58"/>
      <c r="AD250" s="58"/>
    </row>
    <row r="251" spans="1:30" s="39" customFormat="1" ht="15" customHeight="1" x14ac:dyDescent="0.25">
      <c r="A251" s="11" t="s">
        <v>34</v>
      </c>
      <c r="B251" s="54">
        <f t="shared" si="54"/>
        <v>18.821137000000004</v>
      </c>
      <c r="C251" s="20">
        <v>35.200000000000003</v>
      </c>
      <c r="D251" s="12">
        <f t="shared" si="55"/>
        <v>54.02113700000001</v>
      </c>
      <c r="E251" s="55">
        <v>0</v>
      </c>
      <c r="F251" s="56">
        <v>14.622</v>
      </c>
      <c r="G251" s="14">
        <v>0</v>
      </c>
      <c r="H251" s="57">
        <v>1.8779999999999999</v>
      </c>
      <c r="I251" s="15">
        <v>0</v>
      </c>
      <c r="J251" s="57">
        <f t="shared" si="56"/>
        <v>1.8779999999999999</v>
      </c>
      <c r="K251" s="16">
        <f t="shared" si="52"/>
        <v>0</v>
      </c>
      <c r="L251" s="17">
        <f t="shared" si="53"/>
        <v>16.5</v>
      </c>
      <c r="M251" s="18">
        <f t="shared" si="57"/>
        <v>37.52113700000001</v>
      </c>
      <c r="N251" s="58"/>
      <c r="O251" s="58"/>
      <c r="P251" s="58"/>
      <c r="AD251" s="58"/>
    </row>
    <row r="252" spans="1:30" s="39" customFormat="1" ht="15" customHeight="1" x14ac:dyDescent="0.25">
      <c r="A252" s="11" t="s">
        <v>39</v>
      </c>
      <c r="B252" s="54">
        <f t="shared" si="54"/>
        <v>136.1304089999999</v>
      </c>
      <c r="C252" s="20">
        <v>285</v>
      </c>
      <c r="D252" s="12">
        <f t="shared" si="55"/>
        <v>421.13040899999987</v>
      </c>
      <c r="E252" s="55">
        <v>0</v>
      </c>
      <c r="F252" s="56">
        <v>133.273</v>
      </c>
      <c r="G252" s="14">
        <v>0</v>
      </c>
      <c r="H252" s="57">
        <v>38.427</v>
      </c>
      <c r="I252" s="15">
        <v>0</v>
      </c>
      <c r="J252" s="57">
        <f t="shared" si="56"/>
        <v>38.427</v>
      </c>
      <c r="K252" s="16">
        <f t="shared" si="52"/>
        <v>0</v>
      </c>
      <c r="L252" s="17">
        <f t="shared" si="53"/>
        <v>171.7</v>
      </c>
      <c r="M252" s="18">
        <f t="shared" si="57"/>
        <v>249.43040899999988</v>
      </c>
      <c r="N252" s="58"/>
      <c r="O252" s="58"/>
      <c r="P252" s="58"/>
      <c r="AD252" s="58"/>
    </row>
    <row r="253" spans="1:30" s="39" customFormat="1" ht="15" customHeight="1" x14ac:dyDescent="0.25">
      <c r="A253" s="11" t="s">
        <v>4</v>
      </c>
      <c r="B253" s="54">
        <f t="shared" si="54"/>
        <v>0.84261499999999501</v>
      </c>
      <c r="C253" s="20">
        <v>36.622999999999998</v>
      </c>
      <c r="D253" s="12">
        <f t="shared" si="55"/>
        <v>37.465614999999993</v>
      </c>
      <c r="E253" s="55">
        <v>0</v>
      </c>
      <c r="F253" s="56">
        <v>28.3</v>
      </c>
      <c r="G253" s="14">
        <v>0</v>
      </c>
      <c r="H253" s="57">
        <v>8.6</v>
      </c>
      <c r="I253" s="15">
        <v>0</v>
      </c>
      <c r="J253" s="57">
        <f t="shared" si="56"/>
        <v>8.6</v>
      </c>
      <c r="K253" s="16">
        <f t="shared" si="52"/>
        <v>0</v>
      </c>
      <c r="L253" s="17">
        <f t="shared" si="53"/>
        <v>36.9</v>
      </c>
      <c r="M253" s="18">
        <f t="shared" si="57"/>
        <v>0.56561499999999398</v>
      </c>
      <c r="N253" s="58"/>
      <c r="O253" s="58"/>
      <c r="P253" s="58"/>
      <c r="AD253" s="58"/>
    </row>
    <row r="254" spans="1:30" s="39" customFormat="1" ht="15" customHeight="1" x14ac:dyDescent="0.25">
      <c r="A254" s="19" t="s">
        <v>23</v>
      </c>
      <c r="B254" s="54">
        <f t="shared" si="54"/>
        <v>31.123139999999999</v>
      </c>
      <c r="C254" s="20">
        <v>15.4</v>
      </c>
      <c r="D254" s="12">
        <f t="shared" si="55"/>
        <v>46.523139999999998</v>
      </c>
      <c r="E254" s="55">
        <v>0</v>
      </c>
      <c r="F254" s="56">
        <v>0</v>
      </c>
      <c r="G254" s="14">
        <v>0</v>
      </c>
      <c r="H254" s="57">
        <v>15.4</v>
      </c>
      <c r="I254" s="15">
        <v>0</v>
      </c>
      <c r="J254" s="57">
        <f t="shared" si="56"/>
        <v>15.4</v>
      </c>
      <c r="K254" s="16">
        <f t="shared" si="52"/>
        <v>0</v>
      </c>
      <c r="L254" s="17">
        <f t="shared" si="53"/>
        <v>15.4</v>
      </c>
      <c r="M254" s="18">
        <f t="shared" si="57"/>
        <v>31.123139999999999</v>
      </c>
      <c r="N254" s="58"/>
      <c r="O254" s="58"/>
      <c r="P254" s="58"/>
      <c r="AD254" s="58"/>
    </row>
    <row r="255" spans="1:30" s="39" customFormat="1" ht="15" customHeight="1" x14ac:dyDescent="0.25">
      <c r="A255" s="19" t="s">
        <v>5</v>
      </c>
      <c r="B255" s="54">
        <f t="shared" si="54"/>
        <v>2.0507389999999996</v>
      </c>
      <c r="C255" s="20">
        <v>1.2969999999999999</v>
      </c>
      <c r="D255" s="12">
        <f t="shared" si="55"/>
        <v>3.3477389999999998</v>
      </c>
      <c r="E255" s="55">
        <v>0</v>
      </c>
      <c r="F255" s="56">
        <v>1.2969999999999999</v>
      </c>
      <c r="G255" s="14">
        <v>0</v>
      </c>
      <c r="H255" s="57">
        <v>0</v>
      </c>
      <c r="I255" s="15">
        <v>0</v>
      </c>
      <c r="J255" s="57">
        <f t="shared" si="56"/>
        <v>0</v>
      </c>
      <c r="K255" s="16">
        <f t="shared" si="52"/>
        <v>0</v>
      </c>
      <c r="L255" s="17">
        <f t="shared" si="53"/>
        <v>1.2969999999999999</v>
      </c>
      <c r="M255" s="18">
        <f t="shared" si="57"/>
        <v>2.0507390000000001</v>
      </c>
      <c r="N255" s="58"/>
      <c r="O255" s="58"/>
      <c r="P255" s="58"/>
      <c r="AD255" s="58"/>
    </row>
    <row r="256" spans="1:30" s="39" customFormat="1" ht="15" customHeight="1" x14ac:dyDescent="0.25">
      <c r="A256" s="19" t="s">
        <v>6</v>
      </c>
      <c r="B256" s="54">
        <f t="shared" si="54"/>
        <v>5.3140040000000006</v>
      </c>
      <c r="C256" s="20">
        <v>2.1110000000000002</v>
      </c>
      <c r="D256" s="12">
        <f t="shared" si="55"/>
        <v>7.4250040000000013</v>
      </c>
      <c r="E256" s="55">
        <v>0</v>
      </c>
      <c r="F256" s="56">
        <v>2.1320000000000001</v>
      </c>
      <c r="G256" s="14">
        <v>0</v>
      </c>
      <c r="H256" s="57">
        <v>0</v>
      </c>
      <c r="I256" s="15">
        <v>0</v>
      </c>
      <c r="J256" s="57">
        <f t="shared" si="56"/>
        <v>0</v>
      </c>
      <c r="K256" s="16">
        <f t="shared" si="52"/>
        <v>0</v>
      </c>
      <c r="L256" s="17">
        <f t="shared" si="53"/>
        <v>2.1320000000000001</v>
      </c>
      <c r="M256" s="18">
        <f t="shared" si="57"/>
        <v>5.2930040000000016</v>
      </c>
      <c r="N256" s="58"/>
      <c r="O256" s="58"/>
      <c r="P256" s="58"/>
      <c r="AD256" s="58"/>
    </row>
    <row r="257" spans="1:30" s="39" customFormat="1" ht="15" customHeight="1" x14ac:dyDescent="0.25">
      <c r="A257" s="19" t="s">
        <v>44</v>
      </c>
      <c r="B257" s="54">
        <f t="shared" si="54"/>
        <v>6.3023384000000018</v>
      </c>
      <c r="C257" s="20">
        <v>8.5</v>
      </c>
      <c r="D257" s="12">
        <f t="shared" si="55"/>
        <v>14.802338400000002</v>
      </c>
      <c r="E257" s="55">
        <v>0</v>
      </c>
      <c r="F257" s="56">
        <v>6.7</v>
      </c>
      <c r="G257" s="14">
        <v>0</v>
      </c>
      <c r="H257" s="57">
        <v>0</v>
      </c>
      <c r="I257" s="15">
        <v>0</v>
      </c>
      <c r="J257" s="57">
        <f t="shared" si="56"/>
        <v>0</v>
      </c>
      <c r="K257" s="16">
        <f t="shared" si="52"/>
        <v>0</v>
      </c>
      <c r="L257" s="17">
        <f t="shared" si="53"/>
        <v>6.7</v>
      </c>
      <c r="M257" s="18">
        <f t="shared" si="57"/>
        <v>8.1023384000000007</v>
      </c>
      <c r="N257" s="58"/>
      <c r="O257" s="58"/>
      <c r="P257" s="58"/>
      <c r="AD257" s="58"/>
    </row>
    <row r="258" spans="1:30" s="39" customFormat="1" ht="15" customHeight="1" x14ac:dyDescent="0.25">
      <c r="A258" s="19" t="s">
        <v>7</v>
      </c>
      <c r="B258" s="54">
        <f t="shared" si="54"/>
        <v>10.585309000000002</v>
      </c>
      <c r="C258" s="20">
        <v>2.8</v>
      </c>
      <c r="D258" s="12">
        <f t="shared" si="55"/>
        <v>13.385309000000003</v>
      </c>
      <c r="E258" s="55">
        <v>0</v>
      </c>
      <c r="F258" s="56">
        <v>2.2000000000000002</v>
      </c>
      <c r="G258" s="14">
        <v>0</v>
      </c>
      <c r="H258" s="57">
        <v>0</v>
      </c>
      <c r="I258" s="15">
        <v>0</v>
      </c>
      <c r="J258" s="57">
        <f t="shared" si="56"/>
        <v>0</v>
      </c>
      <c r="K258" s="16">
        <f t="shared" si="52"/>
        <v>0</v>
      </c>
      <c r="L258" s="17">
        <f t="shared" si="53"/>
        <v>2.2000000000000002</v>
      </c>
      <c r="M258" s="18">
        <f t="shared" si="57"/>
        <v>11.185309000000004</v>
      </c>
      <c r="N258" s="58"/>
      <c r="O258" s="58"/>
      <c r="P258" s="58"/>
      <c r="AD258" s="58"/>
    </row>
    <row r="259" spans="1:30" s="39" customFormat="1" ht="15" customHeight="1" x14ac:dyDescent="0.25">
      <c r="A259" s="19" t="s">
        <v>45</v>
      </c>
      <c r="B259" s="54">
        <f t="shared" si="54"/>
        <v>2.9116130000000009</v>
      </c>
      <c r="C259" s="20">
        <v>2.29</v>
      </c>
      <c r="D259" s="12">
        <f t="shared" si="55"/>
        <v>5.2016130000000009</v>
      </c>
      <c r="E259" s="55">
        <v>0</v>
      </c>
      <c r="F259" s="56">
        <v>1.7</v>
      </c>
      <c r="G259" s="14">
        <v>0</v>
      </c>
      <c r="H259" s="57">
        <v>0</v>
      </c>
      <c r="I259" s="15">
        <v>0</v>
      </c>
      <c r="J259" s="57">
        <f t="shared" si="56"/>
        <v>0</v>
      </c>
      <c r="K259" s="16">
        <f t="shared" si="52"/>
        <v>0</v>
      </c>
      <c r="L259" s="17">
        <f t="shared" si="53"/>
        <v>1.7</v>
      </c>
      <c r="M259" s="18">
        <f t="shared" si="57"/>
        <v>3.5016130000000008</v>
      </c>
      <c r="N259" s="58"/>
      <c r="O259" s="58"/>
      <c r="P259" s="58"/>
      <c r="AD259" s="58"/>
    </row>
    <row r="260" spans="1:30" s="39" customFormat="1" ht="15" customHeight="1" x14ac:dyDescent="0.25">
      <c r="A260" s="108" t="s">
        <v>61</v>
      </c>
      <c r="B260" s="54">
        <f t="shared" si="54"/>
        <v>13.907342000000014</v>
      </c>
      <c r="C260" s="20">
        <v>54.5</v>
      </c>
      <c r="D260" s="12">
        <f t="shared" si="55"/>
        <v>68.407342000000014</v>
      </c>
      <c r="E260" s="55">
        <v>0</v>
      </c>
      <c r="F260" s="56">
        <v>44.701999999999998</v>
      </c>
      <c r="G260" s="14">
        <v>0</v>
      </c>
      <c r="H260" s="57">
        <v>10</v>
      </c>
      <c r="I260" s="15">
        <v>0</v>
      </c>
      <c r="J260" s="57">
        <f t="shared" si="56"/>
        <v>10</v>
      </c>
      <c r="K260" s="16">
        <f t="shared" si="52"/>
        <v>0</v>
      </c>
      <c r="L260" s="17">
        <f t="shared" si="53"/>
        <v>54.701999999999998</v>
      </c>
      <c r="M260" s="18">
        <f t="shared" si="57"/>
        <v>13.705342000000016</v>
      </c>
      <c r="N260" s="58"/>
      <c r="O260" s="58"/>
      <c r="P260" s="58"/>
      <c r="AD260" s="58"/>
    </row>
    <row r="261" spans="1:30" s="39" customFormat="1" ht="15" customHeight="1" x14ac:dyDescent="0.25">
      <c r="A261" s="108" t="s">
        <v>59</v>
      </c>
      <c r="B261" s="54">
        <f t="shared" si="54"/>
        <v>23.965123999999996</v>
      </c>
      <c r="C261" s="20">
        <v>45.6</v>
      </c>
      <c r="D261" s="12">
        <f t="shared" si="55"/>
        <v>69.565123999999997</v>
      </c>
      <c r="E261" s="55">
        <v>0</v>
      </c>
      <c r="F261" s="56">
        <v>42.4</v>
      </c>
      <c r="G261" s="14">
        <v>0</v>
      </c>
      <c r="H261" s="57">
        <v>17</v>
      </c>
      <c r="I261" s="15">
        <v>0</v>
      </c>
      <c r="J261" s="57">
        <f t="shared" si="56"/>
        <v>17</v>
      </c>
      <c r="K261" s="16">
        <f t="shared" si="52"/>
        <v>0</v>
      </c>
      <c r="L261" s="17">
        <f t="shared" si="53"/>
        <v>59.4</v>
      </c>
      <c r="M261" s="18">
        <f t="shared" si="57"/>
        <v>10.165123999999999</v>
      </c>
      <c r="N261" s="58"/>
      <c r="O261" s="58"/>
      <c r="P261" s="58"/>
      <c r="AD261" s="58"/>
    </row>
    <row r="262" spans="1:30" s="39" customFormat="1" ht="15" customHeight="1" x14ac:dyDescent="0.25">
      <c r="A262" s="108" t="s">
        <v>71</v>
      </c>
      <c r="B262" s="54">
        <f t="shared" si="54"/>
        <v>1.0879169999999991</v>
      </c>
      <c r="C262" s="20">
        <v>9</v>
      </c>
      <c r="D262" s="12">
        <f t="shared" si="55"/>
        <v>10.087916999999999</v>
      </c>
      <c r="E262" s="55">
        <v>0</v>
      </c>
      <c r="F262" s="56">
        <v>1.8</v>
      </c>
      <c r="G262" s="14">
        <v>0</v>
      </c>
      <c r="H262" s="57">
        <v>4.1399999999999997</v>
      </c>
      <c r="I262" s="15">
        <v>0</v>
      </c>
      <c r="J262" s="57">
        <f t="shared" si="56"/>
        <v>4.1399999999999997</v>
      </c>
      <c r="K262" s="16">
        <f t="shared" si="52"/>
        <v>0</v>
      </c>
      <c r="L262" s="17">
        <f t="shared" si="53"/>
        <v>5.9399999999999995</v>
      </c>
      <c r="M262" s="18">
        <f t="shared" si="57"/>
        <v>4.1479169999999996</v>
      </c>
      <c r="N262" s="58"/>
      <c r="O262" s="58"/>
      <c r="P262" s="58"/>
      <c r="AD262" s="58"/>
    </row>
    <row r="263" spans="1:30" s="39" customFormat="1" ht="15" customHeight="1" x14ac:dyDescent="0.25">
      <c r="A263" s="108" t="s">
        <v>62</v>
      </c>
      <c r="B263" s="54">
        <f t="shared" si="54"/>
        <v>27.340105000000001</v>
      </c>
      <c r="C263" s="20">
        <v>21.634</v>
      </c>
      <c r="D263" s="12">
        <f t="shared" si="55"/>
        <v>48.974105000000002</v>
      </c>
      <c r="E263" s="55">
        <v>0</v>
      </c>
      <c r="F263" s="56">
        <v>5.24</v>
      </c>
      <c r="G263" s="14">
        <v>0</v>
      </c>
      <c r="H263" s="57">
        <v>9.9600000000000009</v>
      </c>
      <c r="I263" s="15">
        <v>0</v>
      </c>
      <c r="J263" s="57">
        <f t="shared" si="56"/>
        <v>9.9600000000000009</v>
      </c>
      <c r="K263" s="16">
        <f t="shared" si="52"/>
        <v>0</v>
      </c>
      <c r="L263" s="17">
        <f t="shared" si="53"/>
        <v>15.200000000000001</v>
      </c>
      <c r="M263" s="18">
        <f t="shared" si="57"/>
        <v>33.774104999999999</v>
      </c>
      <c r="N263" s="58"/>
      <c r="O263" s="58"/>
      <c r="P263" s="58"/>
      <c r="AD263" s="58"/>
    </row>
    <row r="264" spans="1:30" s="39" customFormat="1" ht="15" customHeight="1" x14ac:dyDescent="0.25">
      <c r="A264" s="11" t="s">
        <v>96</v>
      </c>
      <c r="B264" s="54">
        <f t="shared" si="54"/>
        <v>22.733415000000001</v>
      </c>
      <c r="C264" s="20">
        <v>5.0999999999999996</v>
      </c>
      <c r="D264" s="12">
        <f>B264+C264</f>
        <v>27.833415000000002</v>
      </c>
      <c r="E264" s="55">
        <v>0</v>
      </c>
      <c r="F264" s="56">
        <v>9.98</v>
      </c>
      <c r="G264" s="14">
        <v>0</v>
      </c>
      <c r="H264" s="57">
        <v>0</v>
      </c>
      <c r="I264" s="15">
        <v>0</v>
      </c>
      <c r="J264" s="57">
        <f t="shared" si="56"/>
        <v>0</v>
      </c>
      <c r="K264" s="16">
        <f t="shared" si="52"/>
        <v>0</v>
      </c>
      <c r="L264" s="17">
        <f t="shared" si="53"/>
        <v>9.98</v>
      </c>
      <c r="M264" s="18">
        <f t="shared" si="57"/>
        <v>17.853415000000002</v>
      </c>
      <c r="N264" s="58"/>
      <c r="O264" s="58"/>
      <c r="P264" s="58"/>
      <c r="AD264" s="58"/>
    </row>
    <row r="265" spans="1:30" s="39" customFormat="1" ht="15" customHeight="1" x14ac:dyDescent="0.25">
      <c r="A265" s="19" t="s">
        <v>24</v>
      </c>
      <c r="B265" s="54">
        <f t="shared" si="54"/>
        <v>-0.10687300000000022</v>
      </c>
      <c r="C265" s="20">
        <v>14.7</v>
      </c>
      <c r="D265" s="12">
        <f>B265+C265</f>
        <v>14.593126999999999</v>
      </c>
      <c r="E265" s="55">
        <v>0</v>
      </c>
      <c r="F265" s="56">
        <v>14.279</v>
      </c>
      <c r="G265" s="14">
        <v>0</v>
      </c>
      <c r="H265" s="57">
        <v>0</v>
      </c>
      <c r="I265" s="15">
        <v>0</v>
      </c>
      <c r="J265" s="57">
        <f t="shared" si="56"/>
        <v>0</v>
      </c>
      <c r="K265" s="16">
        <f t="shared" si="52"/>
        <v>0</v>
      </c>
      <c r="L265" s="17">
        <f t="shared" si="53"/>
        <v>14.279</v>
      </c>
      <c r="M265" s="18">
        <f t="shared" si="57"/>
        <v>0.31412699999999916</v>
      </c>
      <c r="N265" s="58"/>
      <c r="O265" s="58"/>
      <c r="P265" s="58"/>
      <c r="AD265" s="58"/>
    </row>
    <row r="266" spans="1:30" s="39" customFormat="1" ht="15" customHeight="1" x14ac:dyDescent="0.25">
      <c r="A266" s="19" t="s">
        <v>8</v>
      </c>
      <c r="B266" s="54">
        <f t="shared" si="54"/>
        <v>23.340662999999996</v>
      </c>
      <c r="C266" s="20">
        <v>10.5</v>
      </c>
      <c r="D266" s="12">
        <f>B266+C266</f>
        <v>33.840662999999992</v>
      </c>
      <c r="E266" s="55">
        <v>0</v>
      </c>
      <c r="F266" s="56">
        <v>11.43</v>
      </c>
      <c r="G266" s="14">
        <v>0</v>
      </c>
      <c r="H266" s="57">
        <v>0</v>
      </c>
      <c r="I266" s="15">
        <v>0</v>
      </c>
      <c r="J266" s="57">
        <f t="shared" si="56"/>
        <v>0</v>
      </c>
      <c r="K266" s="16">
        <f t="shared" si="52"/>
        <v>0</v>
      </c>
      <c r="L266" s="17">
        <f t="shared" si="53"/>
        <v>11.43</v>
      </c>
      <c r="M266" s="18">
        <f t="shared" si="57"/>
        <v>22.410662999999992</v>
      </c>
      <c r="N266" s="58"/>
      <c r="O266" s="58"/>
      <c r="P266" s="58"/>
      <c r="AD266" s="58"/>
    </row>
    <row r="267" spans="1:30" s="39" customFormat="1" ht="15" customHeight="1" x14ac:dyDescent="0.25">
      <c r="A267" s="19" t="s">
        <v>97</v>
      </c>
      <c r="B267" s="54">
        <f t="shared" si="54"/>
        <v>1.3877980000000001</v>
      </c>
      <c r="C267" s="20">
        <v>0.38</v>
      </c>
      <c r="D267" s="12">
        <f>B267+C267</f>
        <v>1.767798</v>
      </c>
      <c r="E267" s="55">
        <v>0</v>
      </c>
      <c r="F267" s="56">
        <v>0.371</v>
      </c>
      <c r="G267" s="14">
        <v>0</v>
      </c>
      <c r="H267" s="57">
        <v>0</v>
      </c>
      <c r="I267" s="15">
        <v>0</v>
      </c>
      <c r="J267" s="57">
        <f t="shared" si="56"/>
        <v>0</v>
      </c>
      <c r="K267" s="16">
        <f t="shared" si="52"/>
        <v>0</v>
      </c>
      <c r="L267" s="17">
        <f t="shared" si="53"/>
        <v>0.371</v>
      </c>
      <c r="M267" s="18">
        <f t="shared" si="57"/>
        <v>1.396798</v>
      </c>
      <c r="N267" s="58"/>
      <c r="O267" s="58"/>
      <c r="P267" s="58"/>
      <c r="AD267" s="58"/>
    </row>
    <row r="268" spans="1:30" s="66" customFormat="1" ht="15" customHeight="1" thickBot="1" x14ac:dyDescent="0.3">
      <c r="A268" s="21" t="s">
        <v>99</v>
      </c>
      <c r="B268" s="59">
        <f t="shared" si="54"/>
        <v>0.15299699999999983</v>
      </c>
      <c r="C268" s="60">
        <v>0</v>
      </c>
      <c r="D268" s="61">
        <f>B268+C268</f>
        <v>0.15299699999999983</v>
      </c>
      <c r="E268" s="62">
        <v>0</v>
      </c>
      <c r="F268" s="63">
        <v>0</v>
      </c>
      <c r="G268" s="22">
        <v>0</v>
      </c>
      <c r="H268" s="64">
        <v>0</v>
      </c>
      <c r="I268" s="23">
        <v>0</v>
      </c>
      <c r="J268" s="57">
        <f t="shared" si="56"/>
        <v>0</v>
      </c>
      <c r="K268" s="65">
        <f t="shared" si="52"/>
        <v>0</v>
      </c>
      <c r="L268" s="17">
        <f t="shared" si="53"/>
        <v>0</v>
      </c>
      <c r="M268" s="18">
        <f>D268-K268-L268</f>
        <v>0.15299699999999983</v>
      </c>
      <c r="N268" s="58"/>
      <c r="O268" s="58"/>
      <c r="P268" s="58"/>
      <c r="AD268" s="58"/>
    </row>
    <row r="269" spans="1:30" s="66" customFormat="1" ht="15" customHeight="1" thickTop="1" thickBot="1" x14ac:dyDescent="0.3">
      <c r="A269" s="25" t="s">
        <v>10</v>
      </c>
      <c r="B269" s="67">
        <f t="shared" ref="B269:M269" si="58">SUM(B243:B268)</f>
        <v>381.05020439999993</v>
      </c>
      <c r="C269" s="26">
        <f t="shared" si="58"/>
        <v>597.41000000000008</v>
      </c>
      <c r="D269" s="27">
        <f t="shared" si="58"/>
        <v>978.46020439999972</v>
      </c>
      <c r="E269" s="68">
        <f t="shared" si="58"/>
        <v>0</v>
      </c>
      <c r="F269" s="69">
        <f t="shared" si="58"/>
        <v>342.44574699999998</v>
      </c>
      <c r="G269" s="29">
        <f t="shared" si="58"/>
        <v>0</v>
      </c>
      <c r="H269" s="70">
        <f t="shared" si="58"/>
        <v>105.405</v>
      </c>
      <c r="I269" s="30">
        <f t="shared" si="58"/>
        <v>0</v>
      </c>
      <c r="J269" s="71">
        <f t="shared" si="58"/>
        <v>105.405</v>
      </c>
      <c r="K269" s="31">
        <f t="shared" si="58"/>
        <v>0</v>
      </c>
      <c r="L269" s="32">
        <f t="shared" si="58"/>
        <v>447.85074699999996</v>
      </c>
      <c r="M269" s="72">
        <f t="shared" si="58"/>
        <v>530.60945739999988</v>
      </c>
      <c r="N269" s="58"/>
      <c r="O269" s="58"/>
      <c r="P269" s="58"/>
      <c r="AD269" s="58"/>
    </row>
    <row r="270" spans="1:30" s="66" customFormat="1" ht="15" customHeight="1" x14ac:dyDescent="0.25">
      <c r="A270" s="73" t="s">
        <v>20</v>
      </c>
      <c r="B270" s="58" t="s">
        <v>21</v>
      </c>
      <c r="C270" s="58" t="s">
        <v>21</v>
      </c>
      <c r="D270" s="58" t="s">
        <v>21</v>
      </c>
      <c r="E270" s="58" t="s">
        <v>21</v>
      </c>
      <c r="F270" s="58" t="s">
        <v>21</v>
      </c>
      <c r="G270" s="58" t="s">
        <v>21</v>
      </c>
      <c r="H270" s="58" t="s">
        <v>21</v>
      </c>
      <c r="I270" s="58" t="s">
        <v>21</v>
      </c>
      <c r="J270" s="58" t="s">
        <v>21</v>
      </c>
      <c r="K270" s="58">
        <v>521.5</v>
      </c>
      <c r="L270" s="58" t="s">
        <v>21</v>
      </c>
      <c r="M270" s="58" t="s">
        <v>21</v>
      </c>
      <c r="N270" s="58"/>
      <c r="O270" s="58"/>
      <c r="P270" s="58"/>
      <c r="AD270" s="58"/>
    </row>
    <row r="271" spans="1:30" s="66" customFormat="1" ht="15" customHeight="1" x14ac:dyDescent="0.25">
      <c r="A271" s="73" t="s">
        <v>9</v>
      </c>
      <c r="B271" s="58" t="s">
        <v>21</v>
      </c>
      <c r="C271" s="58" t="s">
        <v>21</v>
      </c>
      <c r="D271" s="58" t="s">
        <v>21</v>
      </c>
      <c r="E271" s="58" t="s">
        <v>21</v>
      </c>
      <c r="F271" s="58" t="s">
        <v>21</v>
      </c>
      <c r="G271" s="58" t="s">
        <v>21</v>
      </c>
      <c r="H271" s="58" t="s">
        <v>21</v>
      </c>
      <c r="I271" s="58" t="s">
        <v>21</v>
      </c>
      <c r="J271" s="58" t="s">
        <v>21</v>
      </c>
      <c r="K271" s="58">
        <v>50</v>
      </c>
      <c r="L271" s="58" t="s">
        <v>21</v>
      </c>
      <c r="M271" s="58" t="s">
        <v>21</v>
      </c>
      <c r="N271" s="58"/>
      <c r="O271" s="58"/>
      <c r="P271" s="58"/>
      <c r="AD271" s="58"/>
    </row>
    <row r="272" spans="1:30" s="66" customFormat="1" ht="15" customHeight="1" x14ac:dyDescent="0.25">
      <c r="A272" s="73" t="s">
        <v>22</v>
      </c>
      <c r="B272" s="58" t="s">
        <v>21</v>
      </c>
      <c r="C272" s="58" t="s">
        <v>21</v>
      </c>
      <c r="D272" s="58" t="s">
        <v>21</v>
      </c>
      <c r="E272" s="58" t="s">
        <v>21</v>
      </c>
      <c r="F272" s="58" t="s">
        <v>21</v>
      </c>
      <c r="G272" s="58" t="s">
        <v>21</v>
      </c>
      <c r="H272" s="58" t="s">
        <v>21</v>
      </c>
      <c r="I272" s="58" t="s">
        <v>21</v>
      </c>
      <c r="J272" s="58" t="s">
        <v>21</v>
      </c>
      <c r="K272" s="58">
        <f>K270+K271</f>
        <v>571.5</v>
      </c>
      <c r="L272" s="58" t="s">
        <v>21</v>
      </c>
      <c r="M272" s="58" t="s">
        <v>21</v>
      </c>
      <c r="N272" s="58"/>
      <c r="O272" s="58"/>
      <c r="P272" s="58"/>
      <c r="AD272" s="58"/>
    </row>
    <row r="273" spans="1:30" s="66" customFormat="1" ht="15" customHeight="1" x14ac:dyDescent="0.25">
      <c r="A273" s="73"/>
      <c r="B273" s="58"/>
      <c r="C273" s="58"/>
      <c r="D273" s="58"/>
      <c r="E273" s="58"/>
      <c r="F273" s="58"/>
      <c r="G273" s="58"/>
      <c r="H273" s="58"/>
      <c r="I273" s="58"/>
      <c r="J273" s="58"/>
      <c r="K273" s="58"/>
      <c r="L273" s="58"/>
      <c r="M273" s="58"/>
      <c r="N273" s="58"/>
      <c r="O273" s="58"/>
      <c r="P273" s="58"/>
      <c r="AD273" s="58"/>
    </row>
    <row r="274" spans="1:30" s="66" customFormat="1" ht="15" customHeight="1" x14ac:dyDescent="0.25">
      <c r="A274" s="39"/>
      <c r="B274" s="58"/>
      <c r="C274" s="58"/>
      <c r="D274" s="58"/>
      <c r="E274" s="58"/>
      <c r="F274" s="58"/>
      <c r="G274" s="58"/>
      <c r="H274" s="58"/>
      <c r="I274" s="58"/>
      <c r="J274" s="58"/>
      <c r="K274" s="58"/>
      <c r="L274" s="58"/>
      <c r="M274" s="58"/>
      <c r="N274" s="58"/>
      <c r="O274" s="58"/>
      <c r="P274" s="58"/>
      <c r="AD274" s="58"/>
    </row>
    <row r="275" spans="1:30" s="66" customFormat="1" ht="21" thickBot="1" x14ac:dyDescent="0.3">
      <c r="A275" s="137" t="s">
        <v>47</v>
      </c>
      <c r="B275" s="137"/>
      <c r="C275" s="137"/>
      <c r="D275" s="58"/>
      <c r="E275" s="58"/>
      <c r="F275" s="58"/>
      <c r="G275" s="58"/>
      <c r="H275" s="58"/>
      <c r="I275" s="58"/>
      <c r="J275" s="58"/>
      <c r="K275" s="58"/>
      <c r="L275" s="58"/>
      <c r="M275" s="58"/>
      <c r="N275" s="58"/>
      <c r="O275" s="58"/>
      <c r="P275" s="58"/>
      <c r="AD275" s="58"/>
    </row>
    <row r="276" spans="1:30" s="39" customFormat="1" ht="15" customHeight="1" x14ac:dyDescent="0.25">
      <c r="A276" s="74" t="s">
        <v>25</v>
      </c>
      <c r="B276" s="75">
        <f>M217</f>
        <v>6.9235779999999991</v>
      </c>
      <c r="C276" s="76">
        <v>6.8339999999999996</v>
      </c>
      <c r="D276" s="77">
        <f t="shared" ref="D276:D283" si="59">B276+C276</f>
        <v>13.757577999999999</v>
      </c>
      <c r="E276" s="78">
        <v>0</v>
      </c>
      <c r="F276" s="76">
        <v>0</v>
      </c>
      <c r="G276" s="78">
        <v>0</v>
      </c>
      <c r="H276" s="76">
        <v>0</v>
      </c>
      <c r="I276" s="78">
        <v>0</v>
      </c>
      <c r="J276" s="79">
        <f t="shared" ref="J276:J283" si="60">H276-I276</f>
        <v>0</v>
      </c>
      <c r="K276" s="80">
        <f t="shared" ref="K276:K283" si="61">E276+G276+I276</f>
        <v>0</v>
      </c>
      <c r="L276" s="81">
        <f t="shared" ref="L276:L283" si="62">F276+J276</f>
        <v>0</v>
      </c>
      <c r="M276" s="82">
        <f t="shared" ref="M276:M283" si="63">D276-K276-L276</f>
        <v>13.757577999999999</v>
      </c>
      <c r="N276" s="58"/>
      <c r="O276" s="58"/>
      <c r="P276" s="58"/>
      <c r="AD276" s="58"/>
    </row>
    <row r="277" spans="1:30" s="39" customFormat="1" ht="15" customHeight="1" x14ac:dyDescent="0.25">
      <c r="A277" s="11" t="s">
        <v>50</v>
      </c>
      <c r="B277" s="54">
        <f t="shared" ref="B277:B283" si="64">M218</f>
        <v>0</v>
      </c>
      <c r="C277" s="20">
        <v>0</v>
      </c>
      <c r="D277" s="83">
        <f t="shared" si="59"/>
        <v>0</v>
      </c>
      <c r="E277" s="15">
        <v>0</v>
      </c>
      <c r="F277" s="20">
        <v>0</v>
      </c>
      <c r="G277" s="15">
        <v>0</v>
      </c>
      <c r="H277" s="20">
        <v>0</v>
      </c>
      <c r="I277" s="15">
        <v>0</v>
      </c>
      <c r="J277" s="13">
        <f t="shared" si="60"/>
        <v>0</v>
      </c>
      <c r="K277" s="16">
        <f t="shared" si="61"/>
        <v>0</v>
      </c>
      <c r="L277" s="17">
        <f t="shared" si="62"/>
        <v>0</v>
      </c>
      <c r="M277" s="18">
        <f t="shared" si="63"/>
        <v>0</v>
      </c>
      <c r="N277" s="58"/>
      <c r="O277" s="58"/>
      <c r="P277" s="58"/>
      <c r="AD277" s="58"/>
    </row>
    <row r="278" spans="1:30" s="39" customFormat="1" ht="15" customHeight="1" x14ac:dyDescent="0.25">
      <c r="A278" s="11" t="s">
        <v>12</v>
      </c>
      <c r="B278" s="54">
        <f t="shared" si="64"/>
        <v>0</v>
      </c>
      <c r="C278" s="20">
        <v>0</v>
      </c>
      <c r="D278" s="83">
        <f t="shared" si="59"/>
        <v>0</v>
      </c>
      <c r="E278" s="15">
        <v>0</v>
      </c>
      <c r="F278" s="20">
        <v>0</v>
      </c>
      <c r="G278" s="15">
        <v>0</v>
      </c>
      <c r="H278" s="20">
        <v>0</v>
      </c>
      <c r="I278" s="15">
        <v>0</v>
      </c>
      <c r="J278" s="13">
        <f t="shared" si="60"/>
        <v>0</v>
      </c>
      <c r="K278" s="16">
        <f t="shared" si="61"/>
        <v>0</v>
      </c>
      <c r="L278" s="17">
        <f t="shared" si="62"/>
        <v>0</v>
      </c>
      <c r="M278" s="18">
        <f t="shared" si="63"/>
        <v>0</v>
      </c>
      <c r="N278" s="58"/>
      <c r="O278" s="58"/>
      <c r="P278" s="58"/>
      <c r="AD278" s="58"/>
    </row>
    <row r="279" spans="1:30" s="39" customFormat="1" ht="15" customHeight="1" x14ac:dyDescent="0.25">
      <c r="A279" s="11" t="s">
        <v>13</v>
      </c>
      <c r="B279" s="54">
        <f t="shared" si="64"/>
        <v>17.628515000000007</v>
      </c>
      <c r="C279" s="20">
        <v>41.2</v>
      </c>
      <c r="D279" s="83">
        <f t="shared" si="59"/>
        <v>58.82851500000001</v>
      </c>
      <c r="E279" s="15">
        <v>0</v>
      </c>
      <c r="F279" s="20">
        <v>0</v>
      </c>
      <c r="G279" s="15">
        <v>0</v>
      </c>
      <c r="H279" s="20">
        <v>12</v>
      </c>
      <c r="I279" s="15">
        <v>0</v>
      </c>
      <c r="J279" s="13">
        <f t="shared" si="60"/>
        <v>12</v>
      </c>
      <c r="K279" s="16">
        <f t="shared" si="61"/>
        <v>0</v>
      </c>
      <c r="L279" s="17">
        <f t="shared" si="62"/>
        <v>12</v>
      </c>
      <c r="M279" s="18">
        <f t="shared" si="63"/>
        <v>46.82851500000001</v>
      </c>
      <c r="N279" s="58"/>
      <c r="O279" s="58"/>
      <c r="P279" s="58"/>
      <c r="AD279" s="58"/>
    </row>
    <row r="280" spans="1:30" s="39" customFormat="1" ht="15" customHeight="1" x14ac:dyDescent="0.25">
      <c r="A280" s="11" t="s">
        <v>14</v>
      </c>
      <c r="B280" s="54">
        <f t="shared" si="64"/>
        <v>1.9020000000296022E-3</v>
      </c>
      <c r="C280" s="20">
        <v>93.174000000000007</v>
      </c>
      <c r="D280" s="83">
        <f t="shared" si="59"/>
        <v>93.175902000000036</v>
      </c>
      <c r="E280" s="15">
        <v>0</v>
      </c>
      <c r="F280" s="20">
        <v>78.42</v>
      </c>
      <c r="G280" s="15">
        <v>0</v>
      </c>
      <c r="H280" s="20">
        <v>12.88</v>
      </c>
      <c r="I280" s="15">
        <v>0</v>
      </c>
      <c r="J280" s="13">
        <f t="shared" si="60"/>
        <v>12.88</v>
      </c>
      <c r="K280" s="16">
        <f t="shared" si="61"/>
        <v>0</v>
      </c>
      <c r="L280" s="17">
        <f t="shared" si="62"/>
        <v>91.3</v>
      </c>
      <c r="M280" s="18">
        <f t="shared" si="63"/>
        <v>1.875902000000039</v>
      </c>
      <c r="N280" s="58"/>
      <c r="O280" s="58"/>
      <c r="P280" s="58"/>
      <c r="AD280" s="58"/>
    </row>
    <row r="281" spans="1:30" s="39" customFormat="1" ht="15" customHeight="1" x14ac:dyDescent="0.25">
      <c r="A281" s="11" t="s">
        <v>58</v>
      </c>
      <c r="B281" s="54">
        <f t="shared" si="64"/>
        <v>0.64194499999999977</v>
      </c>
      <c r="C281" s="20">
        <v>16.442</v>
      </c>
      <c r="D281" s="83">
        <f t="shared" si="59"/>
        <v>17.083945</v>
      </c>
      <c r="E281" s="15">
        <v>0</v>
      </c>
      <c r="F281" s="20">
        <v>16.5</v>
      </c>
      <c r="G281" s="15">
        <v>0</v>
      </c>
      <c r="H281" s="20">
        <v>0</v>
      </c>
      <c r="I281" s="15">
        <v>0</v>
      </c>
      <c r="J281" s="13">
        <v>0</v>
      </c>
      <c r="K281" s="16">
        <f t="shared" si="61"/>
        <v>0</v>
      </c>
      <c r="L281" s="17">
        <f t="shared" si="62"/>
        <v>16.5</v>
      </c>
      <c r="M281" s="18">
        <f t="shared" si="63"/>
        <v>0.58394499999999994</v>
      </c>
      <c r="N281" s="58"/>
      <c r="O281" s="58"/>
      <c r="P281" s="58"/>
      <c r="AD281" s="58"/>
    </row>
    <row r="282" spans="1:30" s="39" customFormat="1" ht="15" customHeight="1" x14ac:dyDescent="0.25">
      <c r="A282" s="11" t="s">
        <v>95</v>
      </c>
      <c r="B282" s="54">
        <f t="shared" si="64"/>
        <v>45.39</v>
      </c>
      <c r="C282" s="20">
        <v>9.73</v>
      </c>
      <c r="D282" s="83">
        <f t="shared" si="59"/>
        <v>55.120000000000005</v>
      </c>
      <c r="E282" s="15">
        <v>0</v>
      </c>
      <c r="F282" s="20">
        <v>0</v>
      </c>
      <c r="G282" s="15">
        <v>0</v>
      </c>
      <c r="H282" s="20">
        <v>0</v>
      </c>
      <c r="I282" s="15">
        <v>0</v>
      </c>
      <c r="J282" s="13">
        <f t="shared" si="60"/>
        <v>0</v>
      </c>
      <c r="K282" s="16">
        <f t="shared" si="61"/>
        <v>0</v>
      </c>
      <c r="L282" s="17">
        <f t="shared" si="62"/>
        <v>0</v>
      </c>
      <c r="M282" s="18">
        <f t="shared" si="63"/>
        <v>55.120000000000005</v>
      </c>
      <c r="N282" s="58"/>
      <c r="O282" s="58"/>
      <c r="P282" s="58"/>
      <c r="AD282" s="58"/>
    </row>
    <row r="283" spans="1:30" s="39" customFormat="1" ht="15" customHeight="1" thickBot="1" x14ac:dyDescent="0.3">
      <c r="A283" s="84" t="s">
        <v>112</v>
      </c>
      <c r="B283" s="85">
        <f t="shared" si="64"/>
        <v>-12.106059999999999</v>
      </c>
      <c r="C283" s="86">
        <v>0</v>
      </c>
      <c r="D283" s="83">
        <f t="shared" si="59"/>
        <v>-12.106059999999999</v>
      </c>
      <c r="E283" s="87">
        <v>0</v>
      </c>
      <c r="F283" s="86">
        <v>0</v>
      </c>
      <c r="G283" s="87">
        <v>0</v>
      </c>
      <c r="H283" s="86">
        <v>0</v>
      </c>
      <c r="I283" s="87">
        <v>0</v>
      </c>
      <c r="J283" s="13">
        <f t="shared" si="60"/>
        <v>0</v>
      </c>
      <c r="K283" s="24">
        <f t="shared" si="61"/>
        <v>0</v>
      </c>
      <c r="L283" s="17">
        <f t="shared" si="62"/>
        <v>0</v>
      </c>
      <c r="M283" s="88">
        <f t="shared" si="63"/>
        <v>-12.106059999999999</v>
      </c>
      <c r="N283" s="58"/>
      <c r="O283" s="58"/>
      <c r="P283" s="58"/>
      <c r="AD283" s="58"/>
    </row>
    <row r="284" spans="1:30" s="66" customFormat="1" ht="15" customHeight="1" thickTop="1" thickBot="1" x14ac:dyDescent="0.3">
      <c r="A284" s="25" t="s">
        <v>48</v>
      </c>
      <c r="B284" s="67">
        <f t="shared" ref="B284:M284" si="65">SUM(B276:B283)</f>
        <v>58.479880000000037</v>
      </c>
      <c r="C284" s="26">
        <f t="shared" si="65"/>
        <v>167.38000000000002</v>
      </c>
      <c r="D284" s="89">
        <f t="shared" si="65"/>
        <v>225.85988000000003</v>
      </c>
      <c r="E284" s="30">
        <f t="shared" si="65"/>
        <v>0</v>
      </c>
      <c r="F284" s="26">
        <f t="shared" si="65"/>
        <v>94.92</v>
      </c>
      <c r="G284" s="30">
        <f t="shared" si="65"/>
        <v>0</v>
      </c>
      <c r="H284" s="26">
        <f t="shared" si="65"/>
        <v>24.880000000000003</v>
      </c>
      <c r="I284" s="30">
        <f t="shared" si="65"/>
        <v>0</v>
      </c>
      <c r="J284" s="28">
        <f t="shared" si="65"/>
        <v>24.880000000000003</v>
      </c>
      <c r="K284" s="31">
        <f t="shared" si="65"/>
        <v>0</v>
      </c>
      <c r="L284" s="32">
        <f t="shared" si="65"/>
        <v>119.8</v>
      </c>
      <c r="M284" s="72">
        <f t="shared" si="65"/>
        <v>106.05988000000005</v>
      </c>
      <c r="N284" s="58"/>
      <c r="O284" s="58"/>
      <c r="P284" s="58"/>
      <c r="AD284" s="58"/>
    </row>
    <row r="285" spans="1:30" s="66" customFormat="1" ht="15" customHeight="1" x14ac:dyDescent="0.25">
      <c r="A285" s="73" t="s">
        <v>52</v>
      </c>
      <c r="B285" s="58" t="s">
        <v>21</v>
      </c>
      <c r="C285" s="58" t="s">
        <v>21</v>
      </c>
      <c r="D285" s="58" t="s">
        <v>21</v>
      </c>
      <c r="E285" s="58" t="s">
        <v>21</v>
      </c>
      <c r="F285" s="58" t="s">
        <v>21</v>
      </c>
      <c r="G285" s="58" t="s">
        <v>21</v>
      </c>
      <c r="H285" s="58" t="s">
        <v>21</v>
      </c>
      <c r="I285" s="58" t="s">
        <v>21</v>
      </c>
      <c r="J285" s="58" t="s">
        <v>21</v>
      </c>
      <c r="K285" s="58">
        <f>K269+K284</f>
        <v>0</v>
      </c>
      <c r="L285" s="58" t="s">
        <v>21</v>
      </c>
      <c r="M285" s="58" t="s">
        <v>21</v>
      </c>
      <c r="N285" s="58"/>
      <c r="O285" s="58"/>
      <c r="P285" s="58"/>
      <c r="AD285" s="58"/>
    </row>
    <row r="286" spans="1:30" s="66" customFormat="1" ht="15" customHeight="1" x14ac:dyDescent="0.25">
      <c r="A286" s="73" t="s">
        <v>49</v>
      </c>
      <c r="B286" s="58" t="s">
        <v>21</v>
      </c>
      <c r="C286" s="58" t="s">
        <v>21</v>
      </c>
      <c r="D286" s="58" t="s">
        <v>21</v>
      </c>
      <c r="E286" s="58" t="s">
        <v>21</v>
      </c>
      <c r="F286" s="58" t="s">
        <v>21</v>
      </c>
      <c r="G286" s="58" t="s">
        <v>21</v>
      </c>
      <c r="H286" s="58" t="s">
        <v>21</v>
      </c>
      <c r="I286" s="58" t="s">
        <v>21</v>
      </c>
      <c r="J286" s="58" t="s">
        <v>21</v>
      </c>
      <c r="K286" s="58">
        <f>K269+L269+K284+L284</f>
        <v>567.65074699999991</v>
      </c>
      <c r="L286" s="58" t="s">
        <v>21</v>
      </c>
      <c r="M286" s="58" t="s">
        <v>21</v>
      </c>
      <c r="N286" s="58"/>
      <c r="O286" s="58"/>
      <c r="P286" s="58"/>
      <c r="AD286" s="58"/>
    </row>
    <row r="287" spans="1:30" ht="15" customHeight="1" x14ac:dyDescent="0.25">
      <c r="A287" s="109"/>
      <c r="B287" s="107"/>
      <c r="C287" s="107"/>
      <c r="D287" s="107"/>
      <c r="E287" s="107"/>
      <c r="F287" s="107"/>
      <c r="G287" s="107"/>
      <c r="H287" s="107"/>
      <c r="I287" s="107"/>
      <c r="J287" s="107"/>
      <c r="K287" s="107"/>
      <c r="L287" s="107"/>
      <c r="M287" s="107"/>
    </row>
    <row r="288" spans="1:30" ht="15" customHeight="1" x14ac:dyDescent="0.25">
      <c r="A288" s="109"/>
      <c r="B288" s="107"/>
      <c r="C288" s="107"/>
      <c r="D288" s="107"/>
      <c r="E288" s="107"/>
      <c r="F288" s="107"/>
      <c r="G288" s="107"/>
      <c r="H288" s="107"/>
      <c r="I288" s="107"/>
      <c r="J288" s="107"/>
      <c r="K288" s="107"/>
      <c r="L288" s="107"/>
      <c r="M288" s="107"/>
    </row>
    <row r="289" spans="1:30" ht="15" customHeight="1" x14ac:dyDescent="0.25">
      <c r="A289" s="109"/>
      <c r="B289" s="107"/>
      <c r="C289" s="107"/>
      <c r="D289" s="107"/>
      <c r="E289" s="107"/>
      <c r="F289" s="107"/>
      <c r="G289" s="107"/>
      <c r="H289" s="107"/>
      <c r="I289" s="107"/>
      <c r="J289" s="107"/>
      <c r="K289" s="107"/>
      <c r="L289" s="107"/>
      <c r="M289" s="107"/>
    </row>
    <row r="290" spans="1:30" ht="15" customHeight="1" x14ac:dyDescent="0.25">
      <c r="A290" s="109"/>
      <c r="B290" s="107"/>
      <c r="C290" s="107"/>
      <c r="D290" s="107"/>
      <c r="E290" s="107"/>
      <c r="F290" s="107"/>
      <c r="G290" s="107"/>
      <c r="H290" s="107"/>
      <c r="I290" s="107"/>
      <c r="J290" s="107"/>
      <c r="K290" s="107"/>
      <c r="L290" s="107"/>
      <c r="M290" s="107"/>
    </row>
    <row r="291" spans="1:30" ht="15" customHeight="1" x14ac:dyDescent="0.25">
      <c r="A291" s="109"/>
      <c r="B291" s="107"/>
      <c r="C291" s="107"/>
      <c r="D291" s="107"/>
      <c r="E291" s="107"/>
      <c r="F291" s="107"/>
      <c r="G291" s="107"/>
      <c r="H291" s="107"/>
      <c r="I291" s="107"/>
      <c r="J291" s="107"/>
      <c r="K291" s="107"/>
      <c r="L291" s="107"/>
      <c r="M291" s="107"/>
    </row>
    <row r="292" spans="1:30" ht="15" customHeight="1" x14ac:dyDescent="0.25">
      <c r="A292" s="91"/>
      <c r="C292" s="34"/>
      <c r="D292" s="34"/>
      <c r="E292" s="34"/>
      <c r="F292" s="34"/>
      <c r="G292" s="34"/>
      <c r="H292" s="34"/>
      <c r="I292" s="34"/>
      <c r="J292" s="34"/>
      <c r="K292" s="34"/>
      <c r="L292" s="34"/>
      <c r="M292" s="34"/>
      <c r="N292" s="34"/>
      <c r="O292" s="34"/>
      <c r="P292" s="34"/>
      <c r="Q292" s="35"/>
      <c r="R292" s="35"/>
      <c r="S292" s="35"/>
      <c r="T292" s="35"/>
      <c r="U292" s="35"/>
      <c r="V292" s="35"/>
      <c r="W292" s="35"/>
      <c r="X292" s="35"/>
      <c r="Y292" s="35"/>
      <c r="Z292" s="35"/>
      <c r="AA292" s="35"/>
      <c r="AB292" s="35"/>
      <c r="AC292" s="35"/>
    </row>
    <row r="293" spans="1:30" ht="15" customHeight="1" x14ac:dyDescent="0.25">
      <c r="A293" s="91"/>
      <c r="C293" s="34"/>
      <c r="D293" s="34"/>
      <c r="E293" s="34"/>
      <c r="F293" s="34"/>
      <c r="G293" s="34"/>
      <c r="H293" s="34"/>
      <c r="I293" s="34"/>
      <c r="J293" s="34"/>
      <c r="K293" s="34"/>
      <c r="L293" s="34"/>
      <c r="M293" s="34"/>
      <c r="N293" s="34"/>
      <c r="O293" s="34"/>
      <c r="P293" s="34"/>
      <c r="Q293" s="35"/>
      <c r="R293" s="35"/>
      <c r="S293" s="35"/>
      <c r="T293" s="35"/>
      <c r="U293" s="35"/>
      <c r="V293" s="35"/>
      <c r="W293" s="35"/>
      <c r="X293" s="35"/>
      <c r="Y293" s="35"/>
      <c r="Z293" s="35"/>
      <c r="AA293" s="35"/>
      <c r="AB293" s="35"/>
      <c r="AC293" s="35"/>
    </row>
    <row r="294" spans="1:30" ht="34.5" x14ac:dyDescent="0.25">
      <c r="A294" s="147" t="s">
        <v>90</v>
      </c>
      <c r="B294" s="147"/>
      <c r="C294" s="147"/>
      <c r="D294" s="147"/>
      <c r="E294" s="147"/>
      <c r="F294" s="147"/>
      <c r="G294" s="147"/>
      <c r="H294" s="147"/>
      <c r="I294" s="147"/>
      <c r="J294" s="147"/>
      <c r="K294" s="147"/>
      <c r="L294" s="147"/>
      <c r="M294" s="147"/>
      <c r="N294" s="33"/>
      <c r="O294" s="33"/>
      <c r="P294" s="33"/>
      <c r="Q294" s="33"/>
      <c r="R294" s="33"/>
      <c r="S294" s="33"/>
      <c r="T294" s="33"/>
      <c r="U294" s="33"/>
      <c r="V294" s="33"/>
      <c r="W294" s="33"/>
      <c r="X294" s="33"/>
      <c r="Y294" s="33"/>
      <c r="Z294" s="33"/>
      <c r="AA294" s="33"/>
      <c r="AB294" s="33"/>
      <c r="AC294" s="33"/>
      <c r="AD294" s="34"/>
    </row>
    <row r="295" spans="1:30" ht="20.25" x14ac:dyDescent="0.25">
      <c r="A295" s="148" t="s">
        <v>64</v>
      </c>
      <c r="B295" s="148"/>
      <c r="C295" s="148"/>
      <c r="D295" s="148"/>
      <c r="E295" s="148"/>
      <c r="F295" s="148"/>
      <c r="G295" s="148"/>
      <c r="H295" s="148"/>
      <c r="I295" s="148"/>
      <c r="J295" s="148"/>
      <c r="K295" s="148"/>
      <c r="L295" s="148"/>
      <c r="M295" s="148"/>
      <c r="N295" s="33"/>
      <c r="O295" s="33"/>
      <c r="P295" s="33"/>
      <c r="Q295" s="33"/>
      <c r="R295" s="33"/>
      <c r="S295" s="33"/>
      <c r="T295" s="33"/>
      <c r="U295" s="33"/>
      <c r="V295" s="33"/>
      <c r="W295" s="33"/>
      <c r="X295" s="33"/>
      <c r="Y295" s="33"/>
      <c r="Z295" s="33"/>
      <c r="AA295" s="33"/>
      <c r="AB295" s="33"/>
      <c r="AC295" s="33"/>
      <c r="AD295" s="34"/>
    </row>
    <row r="296" spans="1:30" ht="20.25" x14ac:dyDescent="0.25">
      <c r="A296" s="144" t="s">
        <v>103</v>
      </c>
      <c r="B296" s="144"/>
      <c r="C296" s="144"/>
      <c r="D296" s="144"/>
      <c r="E296" s="144"/>
      <c r="F296" s="144"/>
      <c r="G296" s="144"/>
      <c r="H296" s="144"/>
      <c r="I296" s="144"/>
      <c r="J296" s="144"/>
      <c r="K296" s="144"/>
      <c r="L296" s="144"/>
      <c r="M296" s="144"/>
      <c r="N296" s="33"/>
      <c r="O296" s="33"/>
      <c r="P296" s="33"/>
      <c r="Q296" s="33"/>
      <c r="R296" s="33"/>
      <c r="S296" s="33"/>
      <c r="T296" s="33"/>
      <c r="U296" s="33"/>
      <c r="V296" s="33"/>
      <c r="W296" s="33"/>
      <c r="X296" s="33"/>
      <c r="Y296" s="33"/>
      <c r="Z296" s="33"/>
      <c r="AA296" s="33"/>
      <c r="AB296" s="33"/>
      <c r="AC296" s="33"/>
      <c r="AD296" s="34"/>
    </row>
    <row r="297" spans="1:30" ht="21" thickBot="1" x14ac:dyDescent="0.3">
      <c r="A297" s="36"/>
      <c r="B297" s="36"/>
      <c r="C297" s="36"/>
      <c r="D297" s="36"/>
      <c r="E297" s="36"/>
      <c r="F297" s="36"/>
      <c r="G297" s="36"/>
      <c r="H297" s="36"/>
      <c r="I297" s="36"/>
      <c r="J297" s="36"/>
      <c r="K297" s="36"/>
      <c r="L297" s="36"/>
      <c r="M297" s="36"/>
      <c r="N297" s="33"/>
      <c r="O297" s="33"/>
      <c r="P297" s="33"/>
      <c r="Q297" s="33"/>
      <c r="R297" s="33"/>
      <c r="S297" s="33"/>
      <c r="T297" s="33"/>
      <c r="U297" s="33"/>
      <c r="V297" s="33"/>
      <c r="W297" s="33"/>
      <c r="X297" s="33"/>
      <c r="Y297" s="33"/>
      <c r="Z297" s="33"/>
      <c r="AA297" s="33"/>
      <c r="AB297" s="33"/>
      <c r="AC297" s="33"/>
      <c r="AD297" s="34"/>
    </row>
    <row r="298" spans="1:30" ht="23.25" thickBot="1" x14ac:dyDescent="0.3">
      <c r="A298" s="37"/>
      <c r="B298" s="141" t="s">
        <v>93</v>
      </c>
      <c r="C298" s="142"/>
      <c r="D298" s="142"/>
      <c r="E298" s="142"/>
      <c r="F298" s="142"/>
      <c r="G298" s="142"/>
      <c r="H298" s="142"/>
      <c r="I298" s="142"/>
      <c r="J298" s="142"/>
      <c r="K298" s="142"/>
      <c r="L298" s="142"/>
      <c r="M298" s="143"/>
    </row>
    <row r="299" spans="1:30" ht="11.25" customHeight="1" thickBot="1" x14ac:dyDescent="0.3">
      <c r="A299" s="37"/>
      <c r="B299" s="138" t="s">
        <v>36</v>
      </c>
      <c r="C299" s="139"/>
      <c r="D299" s="140"/>
      <c r="E299" s="127" t="s">
        <v>30</v>
      </c>
      <c r="F299" s="128"/>
      <c r="G299" s="129" t="s">
        <v>19</v>
      </c>
      <c r="H299" s="131" t="s">
        <v>28</v>
      </c>
      <c r="I299" s="131"/>
      <c r="J299" s="131"/>
      <c r="K299" s="132" t="s">
        <v>41</v>
      </c>
      <c r="L299" s="134" t="s">
        <v>42</v>
      </c>
      <c r="M299" s="3"/>
    </row>
    <row r="300" spans="1:30" ht="78.75" x14ac:dyDescent="0.25">
      <c r="A300" s="106" t="s">
        <v>63</v>
      </c>
      <c r="B300" s="4" t="s">
        <v>18</v>
      </c>
      <c r="C300" s="5" t="s">
        <v>105</v>
      </c>
      <c r="D300" s="6" t="s">
        <v>37</v>
      </c>
      <c r="E300" s="7" t="s">
        <v>31</v>
      </c>
      <c r="F300" s="10" t="s">
        <v>38</v>
      </c>
      <c r="G300" s="130"/>
      <c r="H300" s="1" t="s">
        <v>26</v>
      </c>
      <c r="I300" s="9" t="s">
        <v>27</v>
      </c>
      <c r="J300" s="1" t="s">
        <v>35</v>
      </c>
      <c r="K300" s="133"/>
      <c r="L300" s="135"/>
      <c r="M300" s="3" t="s">
        <v>40</v>
      </c>
    </row>
    <row r="301" spans="1:30" ht="15" customHeight="1" x14ac:dyDescent="0.25">
      <c r="A301" s="40"/>
      <c r="B301" s="92"/>
      <c r="C301" s="93"/>
      <c r="D301" s="94"/>
      <c r="E301" s="95"/>
      <c r="F301" s="96"/>
      <c r="G301" s="97"/>
      <c r="H301" s="98"/>
      <c r="I301" s="99"/>
      <c r="J301" s="96"/>
      <c r="K301" s="100"/>
      <c r="L301" s="50"/>
      <c r="M301" s="101"/>
    </row>
    <row r="302" spans="1:30" s="39" customFormat="1" ht="15" customHeight="1" x14ac:dyDescent="0.25">
      <c r="A302" s="11" t="s">
        <v>56</v>
      </c>
      <c r="B302" s="54">
        <f>M243</f>
        <v>6.1994919999999993</v>
      </c>
      <c r="C302" s="20">
        <v>11.9</v>
      </c>
      <c r="D302" s="12">
        <f>B302+C302</f>
        <v>18.099491999999998</v>
      </c>
      <c r="E302" s="55">
        <v>0</v>
      </c>
      <c r="F302" s="56">
        <v>7.5</v>
      </c>
      <c r="G302" s="14">
        <v>0</v>
      </c>
      <c r="H302" s="57">
        <v>3.5</v>
      </c>
      <c r="I302" s="15">
        <v>0</v>
      </c>
      <c r="J302" s="57">
        <f>H302-I302</f>
        <v>3.5</v>
      </c>
      <c r="K302" s="16">
        <f t="shared" ref="K302:K327" si="66">E302+G302+I302</f>
        <v>0</v>
      </c>
      <c r="L302" s="17">
        <f t="shared" ref="L302:L327" si="67">F302+J302</f>
        <v>11</v>
      </c>
      <c r="M302" s="18">
        <f>D302-K302-L302</f>
        <v>7.0994919999999979</v>
      </c>
      <c r="N302" s="58"/>
      <c r="O302" s="58"/>
      <c r="P302" s="58"/>
      <c r="AD302" s="58"/>
    </row>
    <row r="303" spans="1:30" s="39" customFormat="1" ht="15" customHeight="1" x14ac:dyDescent="0.25">
      <c r="A303" s="11" t="s">
        <v>3</v>
      </c>
      <c r="B303" s="54">
        <f t="shared" ref="B303:B327" si="68">M244</f>
        <v>0.69720400000000016</v>
      </c>
      <c r="C303" s="20">
        <v>4</v>
      </c>
      <c r="D303" s="12">
        <f t="shared" ref="D303:D322" si="69">B303+C303</f>
        <v>4.6972040000000002</v>
      </c>
      <c r="E303" s="55">
        <v>0</v>
      </c>
      <c r="F303" s="56">
        <v>0</v>
      </c>
      <c r="G303" s="14">
        <v>0</v>
      </c>
      <c r="H303" s="57">
        <v>4</v>
      </c>
      <c r="I303" s="15">
        <v>0</v>
      </c>
      <c r="J303" s="57">
        <f t="shared" ref="J303:J327" si="70">H303-I303</f>
        <v>4</v>
      </c>
      <c r="K303" s="16">
        <f t="shared" si="66"/>
        <v>0</v>
      </c>
      <c r="L303" s="17">
        <f t="shared" si="67"/>
        <v>4</v>
      </c>
      <c r="M303" s="18">
        <f t="shared" ref="M303:M326" si="71">D303-K303-L303</f>
        <v>0.69720400000000016</v>
      </c>
      <c r="N303" s="58"/>
      <c r="O303" s="58"/>
      <c r="P303" s="58"/>
      <c r="AD303" s="58"/>
    </row>
    <row r="304" spans="1:30" s="39" customFormat="1" ht="15" customHeight="1" x14ac:dyDescent="0.25">
      <c r="A304" s="11" t="s">
        <v>81</v>
      </c>
      <c r="B304" s="54">
        <f t="shared" si="68"/>
        <v>8.8450380000000006</v>
      </c>
      <c r="C304" s="20">
        <v>4.9950000000000001</v>
      </c>
      <c r="D304" s="12">
        <f t="shared" si="69"/>
        <v>13.840038</v>
      </c>
      <c r="E304" s="55">
        <v>0</v>
      </c>
      <c r="F304" s="56">
        <v>0</v>
      </c>
      <c r="G304" s="14">
        <v>0</v>
      </c>
      <c r="H304" s="57">
        <v>6.5</v>
      </c>
      <c r="I304" s="15">
        <v>0</v>
      </c>
      <c r="J304" s="57">
        <f t="shared" si="70"/>
        <v>6.5</v>
      </c>
      <c r="K304" s="16">
        <f t="shared" si="66"/>
        <v>0</v>
      </c>
      <c r="L304" s="17">
        <f t="shared" si="67"/>
        <v>6.5</v>
      </c>
      <c r="M304" s="18">
        <f t="shared" si="71"/>
        <v>7.3400379999999998</v>
      </c>
      <c r="N304" s="58"/>
      <c r="O304" s="58"/>
      <c r="P304" s="58"/>
      <c r="AD304" s="58"/>
    </row>
    <row r="305" spans="1:30" s="39" customFormat="1" ht="15" customHeight="1" x14ac:dyDescent="0.25">
      <c r="A305" s="11" t="s">
        <v>77</v>
      </c>
      <c r="B305" s="54">
        <f t="shared" si="68"/>
        <v>13.954410000000003</v>
      </c>
      <c r="C305" s="20">
        <v>5.3</v>
      </c>
      <c r="D305" s="12">
        <f t="shared" si="69"/>
        <v>19.254410000000004</v>
      </c>
      <c r="E305" s="55">
        <v>0</v>
      </c>
      <c r="F305" s="56">
        <v>2.4</v>
      </c>
      <c r="G305" s="14">
        <v>0</v>
      </c>
      <c r="H305" s="57">
        <v>0</v>
      </c>
      <c r="I305" s="15">
        <v>0</v>
      </c>
      <c r="J305" s="57">
        <f t="shared" si="70"/>
        <v>0</v>
      </c>
      <c r="K305" s="16">
        <f t="shared" si="66"/>
        <v>0</v>
      </c>
      <c r="L305" s="17">
        <f t="shared" si="67"/>
        <v>2.4</v>
      </c>
      <c r="M305" s="18">
        <f t="shared" si="71"/>
        <v>16.854410000000005</v>
      </c>
      <c r="N305" s="58"/>
      <c r="O305" s="58"/>
      <c r="P305" s="58"/>
      <c r="AD305" s="58"/>
    </row>
    <row r="306" spans="1:30" s="39" customFormat="1" ht="15" customHeight="1" x14ac:dyDescent="0.25">
      <c r="A306" s="11" t="s">
        <v>78</v>
      </c>
      <c r="B306" s="54">
        <f t="shared" si="68"/>
        <v>2.2473730000000001</v>
      </c>
      <c r="C306" s="20">
        <v>1</v>
      </c>
      <c r="D306" s="12">
        <f t="shared" si="69"/>
        <v>3.2473730000000001</v>
      </c>
      <c r="E306" s="55">
        <v>0</v>
      </c>
      <c r="F306" s="56">
        <v>0</v>
      </c>
      <c r="G306" s="14">
        <v>0</v>
      </c>
      <c r="H306" s="57">
        <v>0</v>
      </c>
      <c r="I306" s="15">
        <v>0</v>
      </c>
      <c r="J306" s="57">
        <f t="shared" si="70"/>
        <v>0</v>
      </c>
      <c r="K306" s="16">
        <f t="shared" si="66"/>
        <v>0</v>
      </c>
      <c r="L306" s="17">
        <f t="shared" si="67"/>
        <v>0</v>
      </c>
      <c r="M306" s="18">
        <f t="shared" si="71"/>
        <v>3.2473730000000001</v>
      </c>
      <c r="N306" s="58"/>
      <c r="O306" s="58"/>
      <c r="P306" s="58"/>
      <c r="AD306" s="58"/>
    </row>
    <row r="307" spans="1:30" s="39" customFormat="1" ht="15" customHeight="1" x14ac:dyDescent="0.25">
      <c r="A307" s="11" t="s">
        <v>79</v>
      </c>
      <c r="B307" s="54">
        <f t="shared" si="68"/>
        <v>5.2725509999999982</v>
      </c>
      <c r="C307" s="20">
        <v>2.5179999999999998</v>
      </c>
      <c r="D307" s="12">
        <f t="shared" si="69"/>
        <v>7.790550999999998</v>
      </c>
      <c r="E307" s="55">
        <v>0</v>
      </c>
      <c r="F307" s="56">
        <v>3.0197470000000002</v>
      </c>
      <c r="G307" s="14">
        <v>0</v>
      </c>
      <c r="H307" s="57">
        <v>0</v>
      </c>
      <c r="I307" s="15">
        <v>0</v>
      </c>
      <c r="J307" s="57">
        <f t="shared" si="70"/>
        <v>0</v>
      </c>
      <c r="K307" s="16">
        <f t="shared" si="66"/>
        <v>0</v>
      </c>
      <c r="L307" s="17">
        <f t="shared" si="67"/>
        <v>3.0197470000000002</v>
      </c>
      <c r="M307" s="18">
        <f t="shared" si="71"/>
        <v>4.7708039999999983</v>
      </c>
      <c r="N307" s="58"/>
      <c r="O307" s="58"/>
      <c r="P307" s="58"/>
      <c r="AD307" s="58"/>
    </row>
    <row r="308" spans="1:30" s="39" customFormat="1" ht="15" customHeight="1" x14ac:dyDescent="0.25">
      <c r="A308" s="11" t="s">
        <v>100</v>
      </c>
      <c r="B308" s="54">
        <f t="shared" si="68"/>
        <v>1.5150330000000003</v>
      </c>
      <c r="C308" s="20">
        <v>0.56200000000000006</v>
      </c>
      <c r="D308" s="12">
        <f t="shared" si="69"/>
        <v>2.0770330000000001</v>
      </c>
      <c r="E308" s="55">
        <v>0</v>
      </c>
      <c r="F308" s="56">
        <v>0</v>
      </c>
      <c r="G308" s="14">
        <v>0</v>
      </c>
      <c r="H308" s="57">
        <v>0</v>
      </c>
      <c r="I308" s="15">
        <v>0</v>
      </c>
      <c r="J308" s="57">
        <f t="shared" si="70"/>
        <v>0</v>
      </c>
      <c r="K308" s="16">
        <f t="shared" si="66"/>
        <v>0</v>
      </c>
      <c r="L308" s="17">
        <f t="shared" si="67"/>
        <v>0</v>
      </c>
      <c r="M308" s="18">
        <f t="shared" si="71"/>
        <v>2.0770330000000001</v>
      </c>
      <c r="N308" s="58"/>
      <c r="O308" s="58"/>
      <c r="P308" s="58"/>
      <c r="AD308" s="58"/>
    </row>
    <row r="309" spans="1:30" s="39" customFormat="1" ht="15" customHeight="1" x14ac:dyDescent="0.25">
      <c r="A309" s="11" t="s">
        <v>94</v>
      </c>
      <c r="B309" s="54">
        <f t="shared" si="68"/>
        <v>39.184564000000002</v>
      </c>
      <c r="C309" s="20">
        <v>16.5</v>
      </c>
      <c r="D309" s="12">
        <f t="shared" si="69"/>
        <v>55.684564000000002</v>
      </c>
      <c r="E309" s="55">
        <v>0</v>
      </c>
      <c r="F309" s="56">
        <v>0</v>
      </c>
      <c r="G309" s="14">
        <v>0</v>
      </c>
      <c r="H309" s="57">
        <v>0</v>
      </c>
      <c r="I309" s="15">
        <v>0</v>
      </c>
      <c r="J309" s="57">
        <f t="shared" si="70"/>
        <v>0</v>
      </c>
      <c r="K309" s="16">
        <f t="shared" si="66"/>
        <v>0</v>
      </c>
      <c r="L309" s="17">
        <f t="shared" si="67"/>
        <v>0</v>
      </c>
      <c r="M309" s="18">
        <f t="shared" si="71"/>
        <v>55.684564000000002</v>
      </c>
      <c r="N309" s="58"/>
      <c r="O309" s="58"/>
      <c r="P309" s="58"/>
      <c r="AD309" s="58"/>
    </row>
    <row r="310" spans="1:30" s="39" customFormat="1" ht="15" customHeight="1" x14ac:dyDescent="0.25">
      <c r="A310" s="11" t="s">
        <v>34</v>
      </c>
      <c r="B310" s="54">
        <f t="shared" si="68"/>
        <v>37.52113700000001</v>
      </c>
      <c r="C310" s="20">
        <v>35.200000000000003</v>
      </c>
      <c r="D310" s="12">
        <f t="shared" si="69"/>
        <v>72.721137000000013</v>
      </c>
      <c r="E310" s="55">
        <v>0</v>
      </c>
      <c r="F310" s="56">
        <v>14</v>
      </c>
      <c r="G310" s="14">
        <v>0</v>
      </c>
      <c r="H310" s="57">
        <v>0</v>
      </c>
      <c r="I310" s="15">
        <v>0</v>
      </c>
      <c r="J310" s="57">
        <f t="shared" si="70"/>
        <v>0</v>
      </c>
      <c r="K310" s="16">
        <f t="shared" si="66"/>
        <v>0</v>
      </c>
      <c r="L310" s="17">
        <f t="shared" si="67"/>
        <v>14</v>
      </c>
      <c r="M310" s="18">
        <f t="shared" si="71"/>
        <v>58.721137000000013</v>
      </c>
      <c r="N310" s="58"/>
      <c r="O310" s="58"/>
      <c r="P310" s="58"/>
      <c r="AD310" s="58"/>
    </row>
    <row r="311" spans="1:30" s="39" customFormat="1" ht="15" customHeight="1" x14ac:dyDescent="0.25">
      <c r="A311" s="11" t="s">
        <v>39</v>
      </c>
      <c r="B311" s="54">
        <f t="shared" si="68"/>
        <v>249.43040899999988</v>
      </c>
      <c r="C311" s="20">
        <v>285</v>
      </c>
      <c r="D311" s="12">
        <f t="shared" si="69"/>
        <v>534.43040899999983</v>
      </c>
      <c r="E311" s="55">
        <v>0</v>
      </c>
      <c r="F311" s="56">
        <v>107.693</v>
      </c>
      <c r="G311" s="14">
        <v>0</v>
      </c>
      <c r="H311" s="57">
        <v>12.207000000000001</v>
      </c>
      <c r="I311" s="15">
        <v>0</v>
      </c>
      <c r="J311" s="57">
        <f t="shared" si="70"/>
        <v>12.207000000000001</v>
      </c>
      <c r="K311" s="16">
        <f t="shared" si="66"/>
        <v>0</v>
      </c>
      <c r="L311" s="17">
        <f t="shared" si="67"/>
        <v>119.9</v>
      </c>
      <c r="M311" s="18">
        <f t="shared" si="71"/>
        <v>414.53040899999985</v>
      </c>
      <c r="N311" s="58"/>
      <c r="O311" s="58"/>
      <c r="P311" s="58"/>
      <c r="AD311" s="58"/>
    </row>
    <row r="312" spans="1:30" s="39" customFormat="1" ht="15" customHeight="1" x14ac:dyDescent="0.25">
      <c r="A312" s="11" t="s">
        <v>4</v>
      </c>
      <c r="B312" s="54">
        <f t="shared" si="68"/>
        <v>0.56561499999999398</v>
      </c>
      <c r="C312" s="20">
        <v>36.622999999999998</v>
      </c>
      <c r="D312" s="12">
        <f t="shared" si="69"/>
        <v>37.188614999999992</v>
      </c>
      <c r="E312" s="55">
        <v>0</v>
      </c>
      <c r="F312" s="56">
        <v>25.108000000000001</v>
      </c>
      <c r="G312" s="14">
        <v>0</v>
      </c>
      <c r="H312" s="57">
        <v>3.5920000000000001</v>
      </c>
      <c r="I312" s="15">
        <v>0</v>
      </c>
      <c r="J312" s="57">
        <f t="shared" si="70"/>
        <v>3.5920000000000001</v>
      </c>
      <c r="K312" s="16">
        <f t="shared" si="66"/>
        <v>0</v>
      </c>
      <c r="L312" s="17">
        <f t="shared" si="67"/>
        <v>28.7</v>
      </c>
      <c r="M312" s="18">
        <f t="shared" si="71"/>
        <v>8.4886149999999922</v>
      </c>
      <c r="N312" s="58"/>
      <c r="O312" s="58"/>
      <c r="P312" s="58"/>
      <c r="AD312" s="58"/>
    </row>
    <row r="313" spans="1:30" s="39" customFormat="1" ht="15" customHeight="1" x14ac:dyDescent="0.25">
      <c r="A313" s="19" t="s">
        <v>23</v>
      </c>
      <c r="B313" s="54">
        <f t="shared" si="68"/>
        <v>31.123139999999999</v>
      </c>
      <c r="C313" s="20">
        <v>15.4</v>
      </c>
      <c r="D313" s="12">
        <f t="shared" si="69"/>
        <v>46.523139999999998</v>
      </c>
      <c r="E313" s="55">
        <v>0</v>
      </c>
      <c r="F313" s="56">
        <v>0</v>
      </c>
      <c r="G313" s="14">
        <v>0</v>
      </c>
      <c r="H313" s="57">
        <v>20</v>
      </c>
      <c r="I313" s="15">
        <v>0</v>
      </c>
      <c r="J313" s="57">
        <f t="shared" si="70"/>
        <v>20</v>
      </c>
      <c r="K313" s="16">
        <f t="shared" si="66"/>
        <v>0</v>
      </c>
      <c r="L313" s="17">
        <f t="shared" si="67"/>
        <v>20</v>
      </c>
      <c r="M313" s="18">
        <f t="shared" si="71"/>
        <v>26.523139999999998</v>
      </c>
      <c r="N313" s="58"/>
      <c r="O313" s="58"/>
      <c r="P313" s="58"/>
      <c r="AD313" s="58"/>
    </row>
    <row r="314" spans="1:30" s="39" customFormat="1" ht="15" customHeight="1" x14ac:dyDescent="0.25">
      <c r="A314" s="19" t="s">
        <v>5</v>
      </c>
      <c r="B314" s="54">
        <f t="shared" si="68"/>
        <v>2.0507390000000001</v>
      </c>
      <c r="C314" s="20">
        <v>1.2969999999999999</v>
      </c>
      <c r="D314" s="12">
        <f t="shared" si="69"/>
        <v>3.3477389999999998</v>
      </c>
      <c r="E314" s="55">
        <v>0</v>
      </c>
      <c r="F314" s="56">
        <v>1.2969999999999999</v>
      </c>
      <c r="G314" s="14">
        <v>0</v>
      </c>
      <c r="H314" s="57">
        <v>0</v>
      </c>
      <c r="I314" s="15">
        <v>0</v>
      </c>
      <c r="J314" s="57">
        <f t="shared" si="70"/>
        <v>0</v>
      </c>
      <c r="K314" s="16">
        <f t="shared" si="66"/>
        <v>0</v>
      </c>
      <c r="L314" s="17">
        <f t="shared" si="67"/>
        <v>1.2969999999999999</v>
      </c>
      <c r="M314" s="18">
        <f t="shared" si="71"/>
        <v>2.0507390000000001</v>
      </c>
      <c r="N314" s="58"/>
      <c r="O314" s="58"/>
      <c r="P314" s="58"/>
      <c r="AD314" s="58"/>
    </row>
    <row r="315" spans="1:30" s="39" customFormat="1" ht="15" customHeight="1" x14ac:dyDescent="0.25">
      <c r="A315" s="19" t="s">
        <v>6</v>
      </c>
      <c r="B315" s="54">
        <f t="shared" si="68"/>
        <v>5.2930040000000016</v>
      </c>
      <c r="C315" s="20">
        <v>2.1110000000000002</v>
      </c>
      <c r="D315" s="12">
        <f t="shared" si="69"/>
        <v>7.4040040000000023</v>
      </c>
      <c r="E315" s="55">
        <v>0</v>
      </c>
      <c r="F315" s="56">
        <v>2.1320000000000001</v>
      </c>
      <c r="G315" s="14">
        <v>0</v>
      </c>
      <c r="H315" s="57">
        <v>0</v>
      </c>
      <c r="I315" s="15">
        <v>0</v>
      </c>
      <c r="J315" s="57">
        <f t="shared" si="70"/>
        <v>0</v>
      </c>
      <c r="K315" s="16">
        <f t="shared" si="66"/>
        <v>0</v>
      </c>
      <c r="L315" s="17">
        <f t="shared" si="67"/>
        <v>2.1320000000000001</v>
      </c>
      <c r="M315" s="18">
        <f t="shared" si="71"/>
        <v>5.2720040000000026</v>
      </c>
      <c r="N315" s="58"/>
      <c r="O315" s="58"/>
      <c r="P315" s="58"/>
      <c r="AD315" s="58"/>
    </row>
    <row r="316" spans="1:30" s="39" customFormat="1" ht="15" customHeight="1" x14ac:dyDescent="0.25">
      <c r="A316" s="19" t="s">
        <v>44</v>
      </c>
      <c r="B316" s="54">
        <f t="shared" si="68"/>
        <v>8.1023384000000007</v>
      </c>
      <c r="C316" s="20">
        <v>8.5</v>
      </c>
      <c r="D316" s="12">
        <f t="shared" si="69"/>
        <v>16.602338400000001</v>
      </c>
      <c r="E316" s="55">
        <v>0</v>
      </c>
      <c r="F316" s="56">
        <v>6.7</v>
      </c>
      <c r="G316" s="14">
        <v>0</v>
      </c>
      <c r="H316" s="57">
        <v>0</v>
      </c>
      <c r="I316" s="15">
        <v>0</v>
      </c>
      <c r="J316" s="57">
        <f t="shared" si="70"/>
        <v>0</v>
      </c>
      <c r="K316" s="16">
        <f t="shared" si="66"/>
        <v>0</v>
      </c>
      <c r="L316" s="17">
        <f t="shared" si="67"/>
        <v>6.7</v>
      </c>
      <c r="M316" s="18">
        <f t="shared" si="71"/>
        <v>9.9023384000000014</v>
      </c>
      <c r="N316" s="58"/>
      <c r="O316" s="58"/>
      <c r="P316" s="58"/>
      <c r="AD316" s="58"/>
    </row>
    <row r="317" spans="1:30" s="39" customFormat="1" ht="15" customHeight="1" x14ac:dyDescent="0.25">
      <c r="A317" s="19" t="s">
        <v>7</v>
      </c>
      <c r="B317" s="54">
        <f t="shared" si="68"/>
        <v>11.185309000000004</v>
      </c>
      <c r="C317" s="20">
        <v>2.8</v>
      </c>
      <c r="D317" s="12">
        <f t="shared" si="69"/>
        <v>13.985309000000004</v>
      </c>
      <c r="E317" s="55">
        <v>0</v>
      </c>
      <c r="F317" s="56">
        <v>2.2000000000000002</v>
      </c>
      <c r="G317" s="14">
        <v>0</v>
      </c>
      <c r="H317" s="57">
        <v>0</v>
      </c>
      <c r="I317" s="15">
        <v>0</v>
      </c>
      <c r="J317" s="57">
        <f t="shared" si="70"/>
        <v>0</v>
      </c>
      <c r="K317" s="16">
        <f t="shared" si="66"/>
        <v>0</v>
      </c>
      <c r="L317" s="17">
        <f t="shared" si="67"/>
        <v>2.2000000000000002</v>
      </c>
      <c r="M317" s="18">
        <f t="shared" si="71"/>
        <v>11.785309000000005</v>
      </c>
      <c r="N317" s="58"/>
      <c r="O317" s="58"/>
      <c r="P317" s="58"/>
      <c r="AD317" s="58"/>
    </row>
    <row r="318" spans="1:30" s="39" customFormat="1" ht="15" customHeight="1" x14ac:dyDescent="0.25">
      <c r="A318" s="19" t="s">
        <v>45</v>
      </c>
      <c r="B318" s="54">
        <f t="shared" si="68"/>
        <v>3.5016130000000008</v>
      </c>
      <c r="C318" s="20">
        <v>2.29</v>
      </c>
      <c r="D318" s="12">
        <f t="shared" si="69"/>
        <v>5.7916130000000008</v>
      </c>
      <c r="E318" s="55">
        <v>0</v>
      </c>
      <c r="F318" s="56">
        <v>1.7</v>
      </c>
      <c r="G318" s="14">
        <v>0</v>
      </c>
      <c r="H318" s="57">
        <v>0</v>
      </c>
      <c r="I318" s="15">
        <v>0</v>
      </c>
      <c r="J318" s="57">
        <f t="shared" si="70"/>
        <v>0</v>
      </c>
      <c r="K318" s="16">
        <f t="shared" si="66"/>
        <v>0</v>
      </c>
      <c r="L318" s="17">
        <f t="shared" si="67"/>
        <v>1.7</v>
      </c>
      <c r="M318" s="18">
        <f t="shared" si="71"/>
        <v>4.0916130000000006</v>
      </c>
      <c r="N318" s="58"/>
      <c r="O318" s="58"/>
      <c r="P318" s="58"/>
      <c r="AD318" s="58"/>
    </row>
    <row r="319" spans="1:30" s="39" customFormat="1" ht="15" customHeight="1" x14ac:dyDescent="0.25">
      <c r="A319" s="108" t="s">
        <v>61</v>
      </c>
      <c r="B319" s="54">
        <f t="shared" si="68"/>
        <v>13.705342000000016</v>
      </c>
      <c r="C319" s="20">
        <v>54.5</v>
      </c>
      <c r="D319" s="12">
        <f t="shared" si="69"/>
        <v>68.205342000000016</v>
      </c>
      <c r="E319" s="55">
        <v>0</v>
      </c>
      <c r="F319" s="56">
        <v>43.350999999999999</v>
      </c>
      <c r="G319" s="14">
        <v>0</v>
      </c>
      <c r="H319" s="57">
        <v>0</v>
      </c>
      <c r="I319" s="15">
        <v>0</v>
      </c>
      <c r="J319" s="57">
        <f t="shared" si="70"/>
        <v>0</v>
      </c>
      <c r="K319" s="16">
        <f t="shared" si="66"/>
        <v>0</v>
      </c>
      <c r="L319" s="17">
        <f t="shared" si="67"/>
        <v>43.350999999999999</v>
      </c>
      <c r="M319" s="18">
        <f t="shared" si="71"/>
        <v>24.854342000000017</v>
      </c>
      <c r="N319" s="58"/>
      <c r="O319" s="58"/>
      <c r="P319" s="58"/>
      <c r="AD319" s="58"/>
    </row>
    <row r="320" spans="1:30" s="39" customFormat="1" ht="15" customHeight="1" x14ac:dyDescent="0.25">
      <c r="A320" s="108" t="s">
        <v>59</v>
      </c>
      <c r="B320" s="54">
        <f t="shared" si="68"/>
        <v>10.165123999999999</v>
      </c>
      <c r="C320" s="20">
        <v>45.6</v>
      </c>
      <c r="D320" s="12">
        <f t="shared" si="69"/>
        <v>55.765124</v>
      </c>
      <c r="E320" s="55">
        <v>0</v>
      </c>
      <c r="F320" s="56">
        <v>7.2</v>
      </c>
      <c r="G320" s="14">
        <v>0</v>
      </c>
      <c r="H320" s="57">
        <v>44</v>
      </c>
      <c r="I320" s="15">
        <v>0</v>
      </c>
      <c r="J320" s="57">
        <f t="shared" si="70"/>
        <v>44</v>
      </c>
      <c r="K320" s="16">
        <f t="shared" si="66"/>
        <v>0</v>
      </c>
      <c r="L320" s="17">
        <f t="shared" si="67"/>
        <v>51.2</v>
      </c>
      <c r="M320" s="18">
        <f t="shared" si="71"/>
        <v>4.5651239999999973</v>
      </c>
      <c r="N320" s="58"/>
      <c r="O320" s="58"/>
      <c r="P320" s="58"/>
      <c r="AD320" s="58"/>
    </row>
    <row r="321" spans="1:30" s="39" customFormat="1" ht="15" customHeight="1" x14ac:dyDescent="0.25">
      <c r="A321" s="108" t="s">
        <v>71</v>
      </c>
      <c r="B321" s="54">
        <f t="shared" si="68"/>
        <v>4.1479169999999996</v>
      </c>
      <c r="C321" s="20">
        <v>9</v>
      </c>
      <c r="D321" s="12">
        <f t="shared" si="69"/>
        <v>13.147917</v>
      </c>
      <c r="E321" s="55">
        <v>0</v>
      </c>
      <c r="F321" s="56">
        <v>8.0000000000000002E-3</v>
      </c>
      <c r="G321" s="14">
        <v>0</v>
      </c>
      <c r="H321" s="57">
        <v>0</v>
      </c>
      <c r="I321" s="15">
        <v>0</v>
      </c>
      <c r="J321" s="57">
        <f t="shared" si="70"/>
        <v>0</v>
      </c>
      <c r="K321" s="16">
        <f t="shared" si="66"/>
        <v>0</v>
      </c>
      <c r="L321" s="17">
        <f t="shared" si="67"/>
        <v>8.0000000000000002E-3</v>
      </c>
      <c r="M321" s="18">
        <f t="shared" si="71"/>
        <v>13.139917000000001</v>
      </c>
      <c r="N321" s="58"/>
      <c r="O321" s="58"/>
      <c r="P321" s="58"/>
      <c r="AD321" s="58"/>
    </row>
    <row r="322" spans="1:30" s="39" customFormat="1" ht="15" customHeight="1" x14ac:dyDescent="0.25">
      <c r="A322" s="108" t="s">
        <v>62</v>
      </c>
      <c r="B322" s="54">
        <f t="shared" si="68"/>
        <v>33.774104999999999</v>
      </c>
      <c r="C322" s="20">
        <v>21.634</v>
      </c>
      <c r="D322" s="12">
        <f t="shared" si="69"/>
        <v>55.408104999999999</v>
      </c>
      <c r="E322" s="55">
        <v>0</v>
      </c>
      <c r="F322" s="56">
        <v>2.7</v>
      </c>
      <c r="G322" s="14">
        <v>0</v>
      </c>
      <c r="H322" s="57">
        <v>5</v>
      </c>
      <c r="I322" s="15">
        <v>0</v>
      </c>
      <c r="J322" s="57">
        <f t="shared" si="70"/>
        <v>5</v>
      </c>
      <c r="K322" s="16">
        <f t="shared" si="66"/>
        <v>0</v>
      </c>
      <c r="L322" s="17">
        <f t="shared" si="67"/>
        <v>7.7</v>
      </c>
      <c r="M322" s="18">
        <f t="shared" si="71"/>
        <v>47.708104999999996</v>
      </c>
      <c r="N322" s="58"/>
      <c r="O322" s="58"/>
      <c r="P322" s="58"/>
      <c r="AD322" s="58"/>
    </row>
    <row r="323" spans="1:30" s="39" customFormat="1" ht="15" customHeight="1" x14ac:dyDescent="0.25">
      <c r="A323" s="11" t="s">
        <v>96</v>
      </c>
      <c r="B323" s="54">
        <f t="shared" si="68"/>
        <v>17.853415000000002</v>
      </c>
      <c r="C323" s="20">
        <v>5.0999999999999996</v>
      </c>
      <c r="D323" s="12">
        <f>B323+C323</f>
        <v>22.953415</v>
      </c>
      <c r="E323" s="55">
        <v>0</v>
      </c>
      <c r="F323" s="56">
        <v>3</v>
      </c>
      <c r="G323" s="14">
        <v>0</v>
      </c>
      <c r="H323" s="57">
        <v>0</v>
      </c>
      <c r="I323" s="15">
        <v>0</v>
      </c>
      <c r="J323" s="57">
        <f t="shared" si="70"/>
        <v>0</v>
      </c>
      <c r="K323" s="16">
        <f t="shared" si="66"/>
        <v>0</v>
      </c>
      <c r="L323" s="17">
        <f t="shared" si="67"/>
        <v>3</v>
      </c>
      <c r="M323" s="18">
        <f t="shared" si="71"/>
        <v>19.953415</v>
      </c>
      <c r="N323" s="58"/>
      <c r="O323" s="58"/>
      <c r="P323" s="58"/>
      <c r="AD323" s="58"/>
    </row>
    <row r="324" spans="1:30" s="39" customFormat="1" ht="15" customHeight="1" x14ac:dyDescent="0.25">
      <c r="A324" s="19" t="s">
        <v>24</v>
      </c>
      <c r="B324" s="54">
        <f t="shared" si="68"/>
        <v>0.31412699999999916</v>
      </c>
      <c r="C324" s="20">
        <v>14.648999999999999</v>
      </c>
      <c r="D324" s="12">
        <f>B324+C324</f>
        <v>14.963126999999998</v>
      </c>
      <c r="E324" s="55">
        <v>0</v>
      </c>
      <c r="F324" s="56">
        <v>6.35</v>
      </c>
      <c r="G324" s="14">
        <v>0</v>
      </c>
      <c r="H324" s="57">
        <v>5.15</v>
      </c>
      <c r="I324" s="15">
        <v>0</v>
      </c>
      <c r="J324" s="57">
        <f t="shared" si="70"/>
        <v>5.15</v>
      </c>
      <c r="K324" s="16">
        <f t="shared" si="66"/>
        <v>0</v>
      </c>
      <c r="L324" s="17">
        <f t="shared" si="67"/>
        <v>11.5</v>
      </c>
      <c r="M324" s="18">
        <f t="shared" si="71"/>
        <v>3.4631269999999983</v>
      </c>
      <c r="N324" s="58"/>
      <c r="O324" s="58"/>
      <c r="P324" s="58"/>
      <c r="AD324" s="58"/>
    </row>
    <row r="325" spans="1:30" s="39" customFormat="1" ht="15" customHeight="1" x14ac:dyDescent="0.25">
      <c r="A325" s="19" t="s">
        <v>8</v>
      </c>
      <c r="B325" s="54">
        <f t="shared" si="68"/>
        <v>22.410662999999992</v>
      </c>
      <c r="C325" s="20">
        <v>10.5</v>
      </c>
      <c r="D325" s="12">
        <f>B325+C325</f>
        <v>32.910662999999992</v>
      </c>
      <c r="E325" s="55">
        <v>0</v>
      </c>
      <c r="F325" s="56">
        <v>11.03</v>
      </c>
      <c r="G325" s="14">
        <v>0</v>
      </c>
      <c r="H325" s="57">
        <v>0</v>
      </c>
      <c r="I325" s="15">
        <v>0</v>
      </c>
      <c r="J325" s="57">
        <f t="shared" si="70"/>
        <v>0</v>
      </c>
      <c r="K325" s="16">
        <f t="shared" si="66"/>
        <v>0</v>
      </c>
      <c r="L325" s="17">
        <f t="shared" si="67"/>
        <v>11.03</v>
      </c>
      <c r="M325" s="18">
        <f t="shared" si="71"/>
        <v>21.880662999999991</v>
      </c>
      <c r="N325" s="58"/>
      <c r="O325" s="58"/>
      <c r="P325" s="58"/>
      <c r="AD325" s="58"/>
    </row>
    <row r="326" spans="1:30" s="39" customFormat="1" ht="15" customHeight="1" x14ac:dyDescent="0.25">
      <c r="A326" s="19" t="s">
        <v>97</v>
      </c>
      <c r="B326" s="54">
        <f t="shared" si="68"/>
        <v>1.396798</v>
      </c>
      <c r="C326" s="20">
        <v>0.38</v>
      </c>
      <c r="D326" s="12">
        <f>B326+C326</f>
        <v>1.7767979999999999</v>
      </c>
      <c r="E326" s="55">
        <v>0</v>
      </c>
      <c r="F326" s="56">
        <v>0.371</v>
      </c>
      <c r="G326" s="14">
        <v>0</v>
      </c>
      <c r="H326" s="57">
        <v>0</v>
      </c>
      <c r="I326" s="15">
        <v>0</v>
      </c>
      <c r="J326" s="57">
        <f t="shared" si="70"/>
        <v>0</v>
      </c>
      <c r="K326" s="16">
        <f t="shared" si="66"/>
        <v>0</v>
      </c>
      <c r="L326" s="17">
        <f t="shared" si="67"/>
        <v>0.371</v>
      </c>
      <c r="M326" s="18">
        <f t="shared" si="71"/>
        <v>1.4057979999999999</v>
      </c>
      <c r="N326" s="58"/>
      <c r="O326" s="58"/>
      <c r="P326" s="58"/>
      <c r="AD326" s="58"/>
    </row>
    <row r="327" spans="1:30" s="66" customFormat="1" ht="15" customHeight="1" thickBot="1" x14ac:dyDescent="0.3">
      <c r="A327" s="21" t="s">
        <v>99</v>
      </c>
      <c r="B327" s="59">
        <f t="shared" si="68"/>
        <v>0.15299699999999983</v>
      </c>
      <c r="C327" s="60">
        <v>0</v>
      </c>
      <c r="D327" s="61">
        <f>B327+C327</f>
        <v>0.15299699999999983</v>
      </c>
      <c r="E327" s="62">
        <v>0</v>
      </c>
      <c r="F327" s="63">
        <v>0</v>
      </c>
      <c r="G327" s="22">
        <v>0</v>
      </c>
      <c r="H327" s="64">
        <v>0</v>
      </c>
      <c r="I327" s="23">
        <v>0</v>
      </c>
      <c r="J327" s="57">
        <f t="shared" si="70"/>
        <v>0</v>
      </c>
      <c r="K327" s="65">
        <f t="shared" si="66"/>
        <v>0</v>
      </c>
      <c r="L327" s="17">
        <f t="shared" si="67"/>
        <v>0</v>
      </c>
      <c r="M327" s="18">
        <f>D327-K327-L327</f>
        <v>0.15299699999999983</v>
      </c>
      <c r="N327" s="58"/>
      <c r="O327" s="58"/>
      <c r="P327" s="58"/>
      <c r="AD327" s="58"/>
    </row>
    <row r="328" spans="1:30" s="66" customFormat="1" ht="15" customHeight="1" thickTop="1" thickBot="1" x14ac:dyDescent="0.3">
      <c r="A328" s="25" t="s">
        <v>10</v>
      </c>
      <c r="B328" s="67">
        <f t="shared" ref="B328:M328" si="72">SUM(B302:B327)</f>
        <v>530.60945739999988</v>
      </c>
      <c r="C328" s="26">
        <f t="shared" si="72"/>
        <v>597.35900000000004</v>
      </c>
      <c r="D328" s="27">
        <f t="shared" si="72"/>
        <v>1127.9684573999998</v>
      </c>
      <c r="E328" s="68">
        <f t="shared" si="72"/>
        <v>0</v>
      </c>
      <c r="F328" s="69">
        <f t="shared" si="72"/>
        <v>247.75974699999998</v>
      </c>
      <c r="G328" s="29">
        <f t="shared" si="72"/>
        <v>0</v>
      </c>
      <c r="H328" s="70">
        <f t="shared" si="72"/>
        <v>103.94900000000001</v>
      </c>
      <c r="I328" s="30">
        <f t="shared" si="72"/>
        <v>0</v>
      </c>
      <c r="J328" s="71">
        <f t="shared" si="72"/>
        <v>103.94900000000001</v>
      </c>
      <c r="K328" s="31">
        <f t="shared" si="72"/>
        <v>0</v>
      </c>
      <c r="L328" s="32">
        <f t="shared" si="72"/>
        <v>351.70874699999985</v>
      </c>
      <c r="M328" s="72">
        <f t="shared" si="72"/>
        <v>776.2597103999999</v>
      </c>
      <c r="N328" s="58"/>
      <c r="O328" s="58"/>
      <c r="P328" s="58"/>
      <c r="AD328" s="58"/>
    </row>
    <row r="329" spans="1:30" s="66" customFormat="1" ht="15" customHeight="1" x14ac:dyDescent="0.25">
      <c r="A329" s="73" t="s">
        <v>20</v>
      </c>
      <c r="B329" s="58" t="s">
        <v>21</v>
      </c>
      <c r="C329" s="58" t="s">
        <v>21</v>
      </c>
      <c r="D329" s="58" t="s">
        <v>21</v>
      </c>
      <c r="E329" s="58" t="s">
        <v>21</v>
      </c>
      <c r="F329" s="58" t="s">
        <v>21</v>
      </c>
      <c r="G329" s="58" t="s">
        <v>21</v>
      </c>
      <c r="H329" s="58" t="s">
        <v>21</v>
      </c>
      <c r="I329" s="58" t="s">
        <v>21</v>
      </c>
      <c r="J329" s="58" t="s">
        <v>21</v>
      </c>
      <c r="K329" s="58">
        <v>520.6</v>
      </c>
      <c r="L329" s="58" t="s">
        <v>21</v>
      </c>
      <c r="M329" s="58" t="s">
        <v>21</v>
      </c>
      <c r="N329" s="58"/>
      <c r="O329" s="58"/>
      <c r="P329" s="58"/>
      <c r="AD329" s="58"/>
    </row>
    <row r="330" spans="1:30" s="66" customFormat="1" ht="15" customHeight="1" x14ac:dyDescent="0.25">
      <c r="A330" s="73" t="s">
        <v>9</v>
      </c>
      <c r="B330" s="58" t="s">
        <v>21</v>
      </c>
      <c r="C330" s="58" t="s">
        <v>21</v>
      </c>
      <c r="D330" s="58" t="s">
        <v>21</v>
      </c>
      <c r="E330" s="58" t="s">
        <v>21</v>
      </c>
      <c r="F330" s="58" t="s">
        <v>21</v>
      </c>
      <c r="G330" s="58" t="s">
        <v>21</v>
      </c>
      <c r="H330" s="58" t="s">
        <v>21</v>
      </c>
      <c r="I330" s="58" t="s">
        <v>21</v>
      </c>
      <c r="J330" s="58" t="s">
        <v>21</v>
      </c>
      <c r="K330" s="58">
        <v>50</v>
      </c>
      <c r="L330" s="58" t="s">
        <v>21</v>
      </c>
      <c r="M330" s="58" t="s">
        <v>21</v>
      </c>
      <c r="N330" s="58"/>
      <c r="O330" s="58"/>
      <c r="P330" s="58"/>
      <c r="AD330" s="58"/>
    </row>
    <row r="331" spans="1:30" s="66" customFormat="1" ht="15" customHeight="1" x14ac:dyDescent="0.25">
      <c r="A331" s="73" t="s">
        <v>22</v>
      </c>
      <c r="B331" s="58" t="s">
        <v>21</v>
      </c>
      <c r="C331" s="58" t="s">
        <v>21</v>
      </c>
      <c r="D331" s="58" t="s">
        <v>21</v>
      </c>
      <c r="E331" s="58" t="s">
        <v>21</v>
      </c>
      <c r="F331" s="58" t="s">
        <v>21</v>
      </c>
      <c r="G331" s="58" t="s">
        <v>21</v>
      </c>
      <c r="H331" s="58" t="s">
        <v>21</v>
      </c>
      <c r="I331" s="58" t="s">
        <v>21</v>
      </c>
      <c r="J331" s="58" t="s">
        <v>21</v>
      </c>
      <c r="K331" s="58">
        <f>K329+K330</f>
        <v>570.6</v>
      </c>
      <c r="L331" s="58" t="s">
        <v>21</v>
      </c>
      <c r="M331" s="58" t="s">
        <v>21</v>
      </c>
      <c r="N331" s="58"/>
      <c r="O331" s="58"/>
      <c r="P331" s="58"/>
      <c r="AD331" s="58"/>
    </row>
    <row r="332" spans="1:30" s="66" customFormat="1" ht="15" customHeight="1" x14ac:dyDescent="0.25">
      <c r="A332" s="73"/>
      <c r="B332" s="58"/>
      <c r="C332" s="58"/>
      <c r="D332" s="58"/>
      <c r="E332" s="58"/>
      <c r="F332" s="58"/>
      <c r="G332" s="58"/>
      <c r="H332" s="58"/>
      <c r="I332" s="58"/>
      <c r="J332" s="58"/>
      <c r="K332" s="58"/>
      <c r="L332" s="58"/>
      <c r="M332" s="58"/>
      <c r="N332" s="58"/>
      <c r="O332" s="58"/>
      <c r="P332" s="58"/>
      <c r="AD332" s="58"/>
    </row>
    <row r="333" spans="1:30" s="66" customFormat="1" ht="15" customHeight="1" x14ac:dyDescent="0.25">
      <c r="A333" s="39"/>
      <c r="B333" s="58"/>
      <c r="C333" s="58"/>
      <c r="D333" s="58"/>
      <c r="E333" s="58"/>
      <c r="F333" s="58"/>
      <c r="G333" s="58"/>
      <c r="H333" s="58"/>
      <c r="I333" s="58"/>
      <c r="J333" s="58"/>
      <c r="K333" s="58"/>
      <c r="L333" s="58"/>
      <c r="M333" s="58"/>
      <c r="N333" s="58"/>
      <c r="O333" s="58"/>
      <c r="P333" s="58"/>
      <c r="AD333" s="58"/>
    </row>
    <row r="334" spans="1:30" s="66" customFormat="1" ht="21" thickBot="1" x14ac:dyDescent="0.3">
      <c r="A334" s="137" t="s">
        <v>47</v>
      </c>
      <c r="B334" s="137"/>
      <c r="C334" s="137"/>
      <c r="D334" s="58"/>
      <c r="E334" s="58"/>
      <c r="F334" s="58"/>
      <c r="G334" s="58"/>
      <c r="H334" s="58"/>
      <c r="I334" s="58"/>
      <c r="J334" s="58"/>
      <c r="K334" s="58"/>
      <c r="L334" s="58"/>
      <c r="M334" s="58"/>
      <c r="N334" s="58"/>
      <c r="O334" s="58"/>
      <c r="P334" s="58"/>
      <c r="AD334" s="58"/>
    </row>
    <row r="335" spans="1:30" s="39" customFormat="1" ht="15" customHeight="1" x14ac:dyDescent="0.25">
      <c r="A335" s="74" t="s">
        <v>25</v>
      </c>
      <c r="B335" s="75">
        <f>M276</f>
        <v>13.757577999999999</v>
      </c>
      <c r="C335" s="76">
        <v>6.8339999999999996</v>
      </c>
      <c r="D335" s="77">
        <f t="shared" ref="D335:D342" si="73">B335+C335</f>
        <v>20.591577999999998</v>
      </c>
      <c r="E335" s="78">
        <v>0</v>
      </c>
      <c r="F335" s="76">
        <v>0</v>
      </c>
      <c r="G335" s="78">
        <v>0</v>
      </c>
      <c r="H335" s="76">
        <v>19.5</v>
      </c>
      <c r="I335" s="78">
        <v>0</v>
      </c>
      <c r="J335" s="79">
        <f t="shared" ref="J335:J342" si="74">H335-I335</f>
        <v>19.5</v>
      </c>
      <c r="K335" s="80">
        <f t="shared" ref="K335:K342" si="75">E335+G335+I335</f>
        <v>0</v>
      </c>
      <c r="L335" s="81">
        <f t="shared" ref="L335:L342" si="76">F335+J335</f>
        <v>19.5</v>
      </c>
      <c r="M335" s="82">
        <f t="shared" ref="M335:M342" si="77">D335-K335-L335</f>
        <v>1.0915779999999984</v>
      </c>
      <c r="N335" s="58"/>
      <c r="O335" s="58"/>
      <c r="P335" s="58"/>
      <c r="AD335" s="58"/>
    </row>
    <row r="336" spans="1:30" s="39" customFormat="1" ht="15" customHeight="1" x14ac:dyDescent="0.25">
      <c r="A336" s="11" t="s">
        <v>50</v>
      </c>
      <c r="B336" s="54">
        <f t="shared" ref="B336:B342" si="78">M277</f>
        <v>0</v>
      </c>
      <c r="C336" s="20">
        <v>0</v>
      </c>
      <c r="D336" s="83">
        <f t="shared" si="73"/>
        <v>0</v>
      </c>
      <c r="E336" s="15">
        <v>0</v>
      </c>
      <c r="F336" s="20">
        <v>0</v>
      </c>
      <c r="G336" s="15">
        <v>0</v>
      </c>
      <c r="H336" s="20">
        <v>0</v>
      </c>
      <c r="I336" s="15">
        <v>0</v>
      </c>
      <c r="J336" s="13">
        <f t="shared" si="74"/>
        <v>0</v>
      </c>
      <c r="K336" s="16">
        <f t="shared" si="75"/>
        <v>0</v>
      </c>
      <c r="L336" s="17">
        <f t="shared" si="76"/>
        <v>0</v>
      </c>
      <c r="M336" s="18">
        <f t="shared" si="77"/>
        <v>0</v>
      </c>
      <c r="N336" s="58"/>
      <c r="O336" s="58"/>
      <c r="P336" s="58"/>
      <c r="AD336" s="58"/>
    </row>
    <row r="337" spans="1:30" s="39" customFormat="1" ht="15" customHeight="1" x14ac:dyDescent="0.25">
      <c r="A337" s="11" t="s">
        <v>12</v>
      </c>
      <c r="B337" s="54">
        <f t="shared" si="78"/>
        <v>0</v>
      </c>
      <c r="C337" s="20">
        <v>0</v>
      </c>
      <c r="D337" s="83">
        <f t="shared" si="73"/>
        <v>0</v>
      </c>
      <c r="E337" s="15">
        <v>0</v>
      </c>
      <c r="F337" s="20">
        <v>0</v>
      </c>
      <c r="G337" s="15">
        <v>0</v>
      </c>
      <c r="H337" s="20">
        <v>0</v>
      </c>
      <c r="I337" s="15">
        <v>0</v>
      </c>
      <c r="J337" s="13">
        <f t="shared" si="74"/>
        <v>0</v>
      </c>
      <c r="K337" s="16">
        <f t="shared" si="75"/>
        <v>0</v>
      </c>
      <c r="L337" s="17">
        <f t="shared" si="76"/>
        <v>0</v>
      </c>
      <c r="M337" s="18">
        <f t="shared" si="77"/>
        <v>0</v>
      </c>
      <c r="N337" s="58"/>
      <c r="O337" s="58"/>
      <c r="P337" s="58"/>
      <c r="AD337" s="58"/>
    </row>
    <row r="338" spans="1:30" s="39" customFormat="1" ht="15" customHeight="1" x14ac:dyDescent="0.25">
      <c r="A338" s="11" t="s">
        <v>13</v>
      </c>
      <c r="B338" s="54">
        <f t="shared" si="78"/>
        <v>46.82851500000001</v>
      </c>
      <c r="C338" s="20">
        <v>41.2</v>
      </c>
      <c r="D338" s="83">
        <f t="shared" si="73"/>
        <v>88.028515000000013</v>
      </c>
      <c r="E338" s="15">
        <v>0</v>
      </c>
      <c r="F338" s="20">
        <v>59.2</v>
      </c>
      <c r="G338" s="15">
        <v>0</v>
      </c>
      <c r="H338" s="20">
        <v>24</v>
      </c>
      <c r="I338" s="15">
        <v>0</v>
      </c>
      <c r="J338" s="13">
        <f t="shared" si="74"/>
        <v>24</v>
      </c>
      <c r="K338" s="16">
        <f t="shared" si="75"/>
        <v>0</v>
      </c>
      <c r="L338" s="17">
        <f t="shared" si="76"/>
        <v>83.2</v>
      </c>
      <c r="M338" s="18">
        <f t="shared" si="77"/>
        <v>4.8285150000000101</v>
      </c>
      <c r="N338" s="58"/>
      <c r="O338" s="58"/>
      <c r="P338" s="58"/>
      <c r="AD338" s="58"/>
    </row>
    <row r="339" spans="1:30" s="39" customFormat="1" ht="15" customHeight="1" x14ac:dyDescent="0.25">
      <c r="A339" s="11" t="s">
        <v>14</v>
      </c>
      <c r="B339" s="54">
        <f t="shared" si="78"/>
        <v>1.875902000000039</v>
      </c>
      <c r="C339" s="20">
        <v>93.174000000000007</v>
      </c>
      <c r="D339" s="83">
        <f t="shared" si="73"/>
        <v>95.049902000000046</v>
      </c>
      <c r="E339" s="15">
        <v>0</v>
      </c>
      <c r="F339" s="20">
        <v>92.62</v>
      </c>
      <c r="G339" s="15">
        <v>0</v>
      </c>
      <c r="H339" s="20">
        <v>0</v>
      </c>
      <c r="I339" s="15">
        <v>0</v>
      </c>
      <c r="J339" s="13">
        <f t="shared" si="74"/>
        <v>0</v>
      </c>
      <c r="K339" s="16">
        <f t="shared" si="75"/>
        <v>0</v>
      </c>
      <c r="L339" s="17">
        <f t="shared" si="76"/>
        <v>92.62</v>
      </c>
      <c r="M339" s="18">
        <f t="shared" si="77"/>
        <v>2.4299020000000411</v>
      </c>
      <c r="N339" s="58"/>
      <c r="O339" s="58"/>
      <c r="P339" s="58"/>
      <c r="AD339" s="58"/>
    </row>
    <row r="340" spans="1:30" s="39" customFormat="1" ht="15" customHeight="1" x14ac:dyDescent="0.25">
      <c r="A340" s="11" t="s">
        <v>58</v>
      </c>
      <c r="B340" s="54">
        <f t="shared" si="78"/>
        <v>0.58394499999999994</v>
      </c>
      <c r="C340" s="20">
        <v>16.442</v>
      </c>
      <c r="D340" s="83">
        <f t="shared" si="73"/>
        <v>17.025945</v>
      </c>
      <c r="E340" s="15">
        <v>0</v>
      </c>
      <c r="F340" s="20">
        <v>8.3580000000000005</v>
      </c>
      <c r="G340" s="15">
        <v>1.3</v>
      </c>
      <c r="H340" s="20">
        <v>2.5419999999999998</v>
      </c>
      <c r="I340" s="15">
        <v>0</v>
      </c>
      <c r="J340" s="13">
        <f t="shared" si="74"/>
        <v>2.5419999999999998</v>
      </c>
      <c r="K340" s="16">
        <f t="shared" si="75"/>
        <v>1.3</v>
      </c>
      <c r="L340" s="17">
        <f t="shared" si="76"/>
        <v>10.9</v>
      </c>
      <c r="M340" s="18">
        <f t="shared" si="77"/>
        <v>4.825944999999999</v>
      </c>
      <c r="N340" s="58"/>
      <c r="O340" s="58"/>
      <c r="P340" s="58"/>
      <c r="AD340" s="58"/>
    </row>
    <row r="341" spans="1:30" s="39" customFormat="1" ht="15" customHeight="1" x14ac:dyDescent="0.25">
      <c r="A341" s="11" t="s">
        <v>95</v>
      </c>
      <c r="B341" s="54">
        <f t="shared" si="78"/>
        <v>55.120000000000005</v>
      </c>
      <c r="C341" s="20">
        <v>9.73</v>
      </c>
      <c r="D341" s="83">
        <f t="shared" si="73"/>
        <v>64.850000000000009</v>
      </c>
      <c r="E341" s="15">
        <v>0</v>
      </c>
      <c r="F341" s="20">
        <v>0</v>
      </c>
      <c r="G341" s="15">
        <v>0</v>
      </c>
      <c r="H341" s="20">
        <v>0</v>
      </c>
      <c r="I341" s="15">
        <v>0</v>
      </c>
      <c r="J341" s="13">
        <f t="shared" si="74"/>
        <v>0</v>
      </c>
      <c r="K341" s="16">
        <f t="shared" si="75"/>
        <v>0</v>
      </c>
      <c r="L341" s="17">
        <f t="shared" si="76"/>
        <v>0</v>
      </c>
      <c r="M341" s="18">
        <f t="shared" si="77"/>
        <v>64.850000000000009</v>
      </c>
      <c r="N341" s="58"/>
      <c r="O341" s="58"/>
      <c r="P341" s="58"/>
      <c r="AD341" s="58"/>
    </row>
    <row r="342" spans="1:30" s="39" customFormat="1" ht="15" customHeight="1" thickBot="1" x14ac:dyDescent="0.3">
      <c r="A342" s="84" t="s">
        <v>112</v>
      </c>
      <c r="B342" s="85">
        <f t="shared" si="78"/>
        <v>-12.106059999999999</v>
      </c>
      <c r="C342" s="86">
        <v>0</v>
      </c>
      <c r="D342" s="83">
        <f t="shared" si="73"/>
        <v>-12.106059999999999</v>
      </c>
      <c r="E342" s="87">
        <v>0</v>
      </c>
      <c r="F342" s="86">
        <v>0</v>
      </c>
      <c r="G342" s="87">
        <v>0</v>
      </c>
      <c r="H342" s="86">
        <v>0</v>
      </c>
      <c r="I342" s="87">
        <v>0</v>
      </c>
      <c r="J342" s="13">
        <f t="shared" si="74"/>
        <v>0</v>
      </c>
      <c r="K342" s="24">
        <f t="shared" si="75"/>
        <v>0</v>
      </c>
      <c r="L342" s="17">
        <f t="shared" si="76"/>
        <v>0</v>
      </c>
      <c r="M342" s="88">
        <f t="shared" si="77"/>
        <v>-12.106059999999999</v>
      </c>
      <c r="N342" s="58"/>
      <c r="O342" s="58"/>
      <c r="P342" s="58"/>
      <c r="AD342" s="58"/>
    </row>
    <row r="343" spans="1:30" s="66" customFormat="1" ht="15" customHeight="1" thickTop="1" thickBot="1" x14ac:dyDescent="0.3">
      <c r="A343" s="25" t="s">
        <v>48</v>
      </c>
      <c r="B343" s="67">
        <f t="shared" ref="B343:M343" si="79">SUM(B335:B342)</f>
        <v>106.05988000000005</v>
      </c>
      <c r="C343" s="26">
        <f t="shared" si="79"/>
        <v>167.38000000000002</v>
      </c>
      <c r="D343" s="89">
        <f t="shared" si="79"/>
        <v>273.43988000000007</v>
      </c>
      <c r="E343" s="30">
        <f t="shared" si="79"/>
        <v>0</v>
      </c>
      <c r="F343" s="26">
        <f t="shared" si="79"/>
        <v>160.178</v>
      </c>
      <c r="G343" s="30">
        <f t="shared" si="79"/>
        <v>1.3</v>
      </c>
      <c r="H343" s="26">
        <f t="shared" si="79"/>
        <v>46.042000000000002</v>
      </c>
      <c r="I343" s="30">
        <f t="shared" si="79"/>
        <v>0</v>
      </c>
      <c r="J343" s="28">
        <f t="shared" si="79"/>
        <v>46.042000000000002</v>
      </c>
      <c r="K343" s="31">
        <f t="shared" si="79"/>
        <v>1.3</v>
      </c>
      <c r="L343" s="32">
        <f t="shared" si="79"/>
        <v>206.22</v>
      </c>
      <c r="M343" s="72">
        <f t="shared" si="79"/>
        <v>65.919880000000063</v>
      </c>
      <c r="N343" s="58"/>
      <c r="O343" s="58"/>
      <c r="P343" s="58"/>
      <c r="AD343" s="58"/>
    </row>
    <row r="344" spans="1:30" s="66" customFormat="1" ht="15" customHeight="1" x14ac:dyDescent="0.25">
      <c r="A344" s="73" t="s">
        <v>52</v>
      </c>
      <c r="B344" s="58" t="s">
        <v>21</v>
      </c>
      <c r="C344" s="58" t="s">
        <v>21</v>
      </c>
      <c r="D344" s="58" t="s">
        <v>21</v>
      </c>
      <c r="E344" s="58" t="s">
        <v>21</v>
      </c>
      <c r="F344" s="58" t="s">
        <v>21</v>
      </c>
      <c r="G344" s="58" t="s">
        <v>21</v>
      </c>
      <c r="H344" s="58" t="s">
        <v>21</v>
      </c>
      <c r="I344" s="58" t="s">
        <v>21</v>
      </c>
      <c r="J344" s="58" t="s">
        <v>21</v>
      </c>
      <c r="K344" s="58">
        <f>K328+K343</f>
        <v>1.3</v>
      </c>
      <c r="L344" s="58" t="s">
        <v>21</v>
      </c>
      <c r="M344" s="58" t="s">
        <v>21</v>
      </c>
      <c r="N344" s="58"/>
      <c r="O344" s="58"/>
      <c r="P344" s="58"/>
      <c r="AD344" s="58"/>
    </row>
    <row r="345" spans="1:30" s="66" customFormat="1" ht="15" customHeight="1" x14ac:dyDescent="0.25">
      <c r="A345" s="73" t="s">
        <v>49</v>
      </c>
      <c r="B345" s="58" t="s">
        <v>21</v>
      </c>
      <c r="C345" s="58" t="s">
        <v>21</v>
      </c>
      <c r="D345" s="58" t="s">
        <v>21</v>
      </c>
      <c r="E345" s="58" t="s">
        <v>21</v>
      </c>
      <c r="F345" s="58" t="s">
        <v>21</v>
      </c>
      <c r="G345" s="58" t="s">
        <v>21</v>
      </c>
      <c r="H345" s="58" t="s">
        <v>21</v>
      </c>
      <c r="I345" s="58" t="s">
        <v>21</v>
      </c>
      <c r="J345" s="58" t="s">
        <v>21</v>
      </c>
      <c r="K345" s="58">
        <f>K328+L328+K343+L343</f>
        <v>559.22874699999988</v>
      </c>
      <c r="L345" s="58" t="s">
        <v>21</v>
      </c>
      <c r="M345" s="58" t="s">
        <v>21</v>
      </c>
      <c r="N345" s="58"/>
      <c r="O345" s="58"/>
      <c r="P345" s="58"/>
      <c r="AD345" s="58"/>
    </row>
    <row r="346" spans="1:30" ht="15" customHeight="1" x14ac:dyDescent="0.25">
      <c r="A346" s="109"/>
      <c r="B346" s="107"/>
      <c r="C346" s="107"/>
      <c r="D346" s="107"/>
      <c r="E346" s="107"/>
      <c r="F346" s="107"/>
      <c r="G346" s="107"/>
      <c r="H346" s="107"/>
      <c r="I346" s="107"/>
      <c r="J346" s="107"/>
      <c r="K346" s="107"/>
      <c r="L346" s="107"/>
      <c r="M346" s="107"/>
    </row>
    <row r="347" spans="1:30" ht="15" customHeight="1" x14ac:dyDescent="0.25">
      <c r="A347" s="109"/>
      <c r="B347" s="107"/>
      <c r="C347" s="107"/>
      <c r="D347" s="107"/>
      <c r="E347" s="107"/>
      <c r="F347" s="107"/>
      <c r="G347" s="107"/>
      <c r="H347" s="107"/>
      <c r="I347" s="107"/>
      <c r="J347" s="107"/>
      <c r="K347" s="107"/>
      <c r="L347" s="107"/>
      <c r="M347" s="107"/>
    </row>
    <row r="348" spans="1:30" ht="15" customHeight="1" x14ac:dyDescent="0.25">
      <c r="A348" s="109"/>
      <c r="B348" s="107"/>
      <c r="C348" s="107"/>
      <c r="D348" s="107"/>
      <c r="E348" s="107"/>
      <c r="F348" s="107"/>
      <c r="G348" s="107"/>
      <c r="H348" s="107"/>
      <c r="I348" s="107"/>
      <c r="J348" s="107"/>
      <c r="K348" s="107"/>
      <c r="L348" s="107"/>
      <c r="M348" s="107"/>
    </row>
    <row r="349" spans="1:30" ht="15" customHeight="1" x14ac:dyDescent="0.25">
      <c r="A349" s="109"/>
      <c r="B349" s="107"/>
      <c r="C349" s="107"/>
      <c r="D349" s="107"/>
      <c r="E349" s="107"/>
      <c r="F349" s="107"/>
      <c r="G349" s="107"/>
      <c r="H349" s="107"/>
      <c r="I349" s="107"/>
      <c r="J349" s="107"/>
      <c r="K349" s="107"/>
      <c r="L349" s="107"/>
      <c r="M349" s="107"/>
    </row>
    <row r="350" spans="1:30" ht="15" customHeight="1" x14ac:dyDescent="0.25">
      <c r="A350" s="109"/>
      <c r="B350" s="107"/>
      <c r="C350" s="107"/>
      <c r="D350" s="107"/>
      <c r="E350" s="107"/>
      <c r="F350" s="107"/>
      <c r="G350" s="107"/>
      <c r="H350" s="107"/>
      <c r="I350" s="107"/>
      <c r="J350" s="107"/>
      <c r="K350" s="107"/>
      <c r="L350" s="107"/>
      <c r="M350" s="107"/>
    </row>
    <row r="351" spans="1:30" ht="12" customHeight="1" x14ac:dyDescent="0.25"/>
    <row r="352" spans="1:30" ht="12" customHeight="1" x14ac:dyDescent="0.25"/>
    <row r="353" spans="1:16" ht="12" customHeight="1" x14ac:dyDescent="0.25"/>
    <row r="354" spans="1:16" ht="12" customHeight="1" x14ac:dyDescent="0.25"/>
    <row r="355" spans="1:16" ht="12" customHeight="1" x14ac:dyDescent="0.25"/>
    <row r="356" spans="1:16" ht="12" customHeight="1" x14ac:dyDescent="0.25"/>
    <row r="357" spans="1:16" ht="12" customHeight="1" x14ac:dyDescent="0.25">
      <c r="A357" s="102" t="s">
        <v>55</v>
      </c>
    </row>
    <row r="358" spans="1:16" ht="29.25" customHeight="1" x14ac:dyDescent="0.25">
      <c r="A358" s="126" t="s">
        <v>32</v>
      </c>
      <c r="B358" s="126"/>
      <c r="C358" s="126"/>
      <c r="D358" s="126"/>
      <c r="E358" s="126"/>
      <c r="F358" s="126"/>
      <c r="G358" s="126"/>
      <c r="H358" s="126"/>
      <c r="I358" s="126"/>
      <c r="J358" s="126"/>
      <c r="K358" s="126"/>
      <c r="L358" s="126"/>
      <c r="M358" s="126"/>
      <c r="N358" s="110"/>
      <c r="O358" s="110"/>
      <c r="P358" s="110"/>
    </row>
    <row r="359" spans="1:16" ht="41.25" customHeight="1" x14ac:dyDescent="0.25">
      <c r="A359" s="126" t="s">
        <v>33</v>
      </c>
      <c r="B359" s="126"/>
      <c r="C359" s="126"/>
      <c r="D359" s="126"/>
      <c r="E359" s="126"/>
      <c r="F359" s="126"/>
      <c r="G359" s="126"/>
      <c r="H359" s="126"/>
      <c r="I359" s="126"/>
      <c r="J359" s="126"/>
      <c r="K359" s="126"/>
      <c r="L359" s="126"/>
      <c r="M359" s="126"/>
      <c r="N359" s="110"/>
      <c r="O359" s="110"/>
      <c r="P359" s="110"/>
    </row>
    <row r="360" spans="1:16" ht="12" customHeight="1" x14ac:dyDescent="0.25">
      <c r="A360" s="126" t="s">
        <v>29</v>
      </c>
      <c r="B360" s="126"/>
      <c r="C360" s="126"/>
      <c r="D360" s="126"/>
      <c r="E360" s="126"/>
      <c r="F360" s="126"/>
      <c r="G360" s="126"/>
      <c r="H360" s="126"/>
      <c r="I360" s="126"/>
      <c r="J360" s="126"/>
      <c r="K360" s="126"/>
      <c r="L360" s="126"/>
      <c r="M360" s="126"/>
      <c r="N360" s="110"/>
      <c r="O360" s="110"/>
      <c r="P360" s="110"/>
    </row>
    <row r="361" spans="1:16" ht="12" customHeight="1" x14ac:dyDescent="0.25">
      <c r="A361" s="136" t="s">
        <v>54</v>
      </c>
      <c r="B361" s="136"/>
      <c r="C361" s="136"/>
      <c r="D361" s="136"/>
      <c r="E361" s="136"/>
      <c r="F361" s="136"/>
      <c r="G361" s="136"/>
      <c r="H361" s="136"/>
      <c r="I361" s="136"/>
      <c r="J361" s="136"/>
      <c r="K361" s="136"/>
      <c r="L361" s="136"/>
      <c r="M361" s="136"/>
      <c r="N361" s="39"/>
      <c r="O361" s="39"/>
      <c r="P361" s="39"/>
    </row>
    <row r="362" spans="1:16" ht="26.25" customHeight="1" x14ac:dyDescent="0.25">
      <c r="A362" s="126" t="s">
        <v>57</v>
      </c>
      <c r="B362" s="126"/>
      <c r="C362" s="126"/>
      <c r="D362" s="126"/>
      <c r="E362" s="126"/>
      <c r="F362" s="126"/>
      <c r="G362" s="126"/>
      <c r="H362" s="126"/>
      <c r="I362" s="126"/>
      <c r="J362" s="126"/>
      <c r="K362" s="126"/>
      <c r="L362" s="126"/>
      <c r="M362" s="126"/>
      <c r="N362" s="39"/>
      <c r="O362" s="39"/>
      <c r="P362" s="39"/>
    </row>
    <row r="363" spans="1:16" ht="11.25" x14ac:dyDescent="0.25">
      <c r="A363" s="126" t="s">
        <v>83</v>
      </c>
      <c r="B363" s="126"/>
      <c r="C363" s="126"/>
      <c r="D363" s="126"/>
      <c r="E363" s="126"/>
      <c r="F363" s="126"/>
      <c r="G363" s="126"/>
      <c r="H363" s="126"/>
      <c r="I363" s="126"/>
      <c r="J363" s="126"/>
      <c r="K363" s="126"/>
      <c r="L363" s="126"/>
      <c r="M363" s="126"/>
      <c r="N363" s="39"/>
      <c r="O363" s="39"/>
      <c r="P363" s="39"/>
    </row>
    <row r="364" spans="1:16" ht="26.25" customHeight="1" x14ac:dyDescent="0.25">
      <c r="A364" s="126" t="s">
        <v>89</v>
      </c>
      <c r="B364" s="126"/>
      <c r="C364" s="126"/>
      <c r="D364" s="126"/>
      <c r="E364" s="126"/>
      <c r="F364" s="126"/>
      <c r="G364" s="126"/>
      <c r="H364" s="126"/>
      <c r="I364" s="126"/>
      <c r="J364" s="126"/>
      <c r="K364" s="126"/>
      <c r="L364" s="126"/>
      <c r="M364" s="126"/>
      <c r="N364" s="39"/>
      <c r="O364" s="39"/>
      <c r="P364" s="39"/>
    </row>
    <row r="365" spans="1:16" ht="12" customHeight="1" x14ac:dyDescent="0.25">
      <c r="A365" s="35" t="s">
        <v>111</v>
      </c>
      <c r="B365" s="39"/>
      <c r="C365" s="39"/>
      <c r="D365" s="39"/>
      <c r="E365" s="39"/>
      <c r="F365" s="39"/>
      <c r="G365" s="39"/>
      <c r="H365" s="39"/>
      <c r="I365" s="39"/>
      <c r="J365" s="39"/>
      <c r="K365" s="39"/>
      <c r="L365" s="39"/>
      <c r="M365" s="39"/>
      <c r="N365" s="39"/>
      <c r="O365" s="39"/>
      <c r="P365" s="39"/>
    </row>
    <row r="366" spans="1:16" ht="27" customHeight="1" x14ac:dyDescent="0.25">
      <c r="A366" s="126" t="s">
        <v>16</v>
      </c>
      <c r="B366" s="126"/>
      <c r="C366" s="126"/>
      <c r="D366" s="126"/>
      <c r="E366" s="126"/>
      <c r="F366" s="126"/>
      <c r="G366" s="126"/>
      <c r="H366" s="126"/>
      <c r="I366" s="126"/>
      <c r="J366" s="126"/>
      <c r="K366" s="126"/>
      <c r="L366" s="126"/>
      <c r="M366" s="126"/>
      <c r="N366" s="110"/>
      <c r="O366" s="110"/>
      <c r="P366" s="110"/>
    </row>
    <row r="367" spans="1:16" ht="27" customHeight="1" x14ac:dyDescent="0.25">
      <c r="A367" s="126" t="s">
        <v>17</v>
      </c>
      <c r="B367" s="126"/>
      <c r="C367" s="126"/>
      <c r="D367" s="126"/>
      <c r="E367" s="126"/>
      <c r="F367" s="126"/>
      <c r="G367" s="126"/>
      <c r="H367" s="126"/>
      <c r="I367" s="126"/>
      <c r="J367" s="126"/>
      <c r="K367" s="126"/>
      <c r="L367" s="126"/>
      <c r="M367" s="126"/>
      <c r="N367" s="110"/>
      <c r="O367" s="110"/>
      <c r="P367" s="110"/>
    </row>
    <row r="368" spans="1:16" ht="12" customHeight="1" x14ac:dyDescent="0.25">
      <c r="A368" s="126" t="s">
        <v>53</v>
      </c>
      <c r="B368" s="126"/>
      <c r="C368" s="126"/>
      <c r="D368" s="126"/>
      <c r="E368" s="126"/>
      <c r="F368" s="126"/>
      <c r="G368" s="126"/>
      <c r="H368" s="126"/>
      <c r="I368" s="126"/>
      <c r="J368" s="126"/>
      <c r="K368" s="126"/>
      <c r="L368" s="126"/>
      <c r="M368" s="126"/>
      <c r="N368" s="110"/>
      <c r="O368" s="110"/>
      <c r="P368" s="110"/>
    </row>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90" ht="12" customHeight="1" x14ac:dyDescent="0.25"/>
    <row r="391" ht="12" customHeight="1" x14ac:dyDescent="0.25"/>
    <row r="392" ht="12" customHeight="1" x14ac:dyDescent="0.25"/>
    <row r="393" ht="12" customHeight="1" x14ac:dyDescent="0.25"/>
    <row r="394" ht="12" customHeight="1" x14ac:dyDescent="0.25"/>
  </sheetData>
  <mergeCells count="76">
    <mergeCell ref="B6:M6"/>
    <mergeCell ref="A103:C103"/>
    <mergeCell ref="A295:M295"/>
    <mergeCell ref="A235:M235"/>
    <mergeCell ref="A294:M294"/>
    <mergeCell ref="A177:M177"/>
    <mergeCell ref="A121:M121"/>
    <mergeCell ref="A236:M236"/>
    <mergeCell ref="B180:M180"/>
    <mergeCell ref="K124:K125"/>
    <mergeCell ref="B181:D181"/>
    <mergeCell ref="E181:F181"/>
    <mergeCell ref="G181:G182"/>
    <mergeCell ref="H181:J181"/>
    <mergeCell ref="K181:K182"/>
    <mergeCell ref="L7:L8"/>
    <mergeCell ref="B299:D299"/>
    <mergeCell ref="A1:M1"/>
    <mergeCell ref="A61:M61"/>
    <mergeCell ref="A120:M120"/>
    <mergeCell ref="A176:M176"/>
    <mergeCell ref="A62:M62"/>
    <mergeCell ref="A2:M2"/>
    <mergeCell ref="M7:M8"/>
    <mergeCell ref="M68:M69"/>
    <mergeCell ref="M124:M125"/>
    <mergeCell ref="A42:C42"/>
    <mergeCell ref="B123:M123"/>
    <mergeCell ref="B124:D124"/>
    <mergeCell ref="E124:F124"/>
    <mergeCell ref="G124:G125"/>
    <mergeCell ref="H124:J124"/>
    <mergeCell ref="B298:M298"/>
    <mergeCell ref="B240:D240"/>
    <mergeCell ref="E240:F240"/>
    <mergeCell ref="G240:G241"/>
    <mergeCell ref="H240:J240"/>
    <mergeCell ref="K240:K241"/>
    <mergeCell ref="L240:L241"/>
    <mergeCell ref="M240:M241"/>
    <mergeCell ref="A275:C275"/>
    <mergeCell ref="A296:M296"/>
    <mergeCell ref="L68:L69"/>
    <mergeCell ref="L124:L125"/>
    <mergeCell ref="L181:L182"/>
    <mergeCell ref="B239:M239"/>
    <mergeCell ref="B67:M67"/>
    <mergeCell ref="B68:D68"/>
    <mergeCell ref="E68:F68"/>
    <mergeCell ref="G68:G69"/>
    <mergeCell ref="H68:J68"/>
    <mergeCell ref="K68:K69"/>
    <mergeCell ref="A159:C159"/>
    <mergeCell ref="A216:C216"/>
    <mergeCell ref="A237:M237"/>
    <mergeCell ref="H7:J7"/>
    <mergeCell ref="B7:D7"/>
    <mergeCell ref="K7:K8"/>
    <mergeCell ref="G7:G8"/>
    <mergeCell ref="E7:F7"/>
    <mergeCell ref="A366:M366"/>
    <mergeCell ref="A367:M367"/>
    <mergeCell ref="A368:M368"/>
    <mergeCell ref="E299:F299"/>
    <mergeCell ref="G299:G300"/>
    <mergeCell ref="H299:J299"/>
    <mergeCell ref="K299:K300"/>
    <mergeCell ref="L299:L300"/>
    <mergeCell ref="A358:M358"/>
    <mergeCell ref="A359:M359"/>
    <mergeCell ref="A360:M360"/>
    <mergeCell ref="A361:M361"/>
    <mergeCell ref="A362:M362"/>
    <mergeCell ref="A363:M363"/>
    <mergeCell ref="A364:M364"/>
    <mergeCell ref="A334:C334"/>
  </mergeCells>
  <pageMargins left="0.25" right="0.25" top="0.75" bottom="0.75" header="0.3" footer="0.3"/>
  <pageSetup paperSize="5"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14E87-07C5-4EFE-BD49-F89CDA41E11E}">
  <dimension ref="A1:AD10"/>
  <sheetViews>
    <sheetView workbookViewId="0">
      <selection activeCell="A6" sqref="A6:P6"/>
    </sheetView>
  </sheetViews>
  <sheetFormatPr defaultRowHeight="15" x14ac:dyDescent="0.25"/>
  <sheetData>
    <row r="1" spans="1:30" s="35" customFormat="1" ht="12" customHeight="1" x14ac:dyDescent="0.25">
      <c r="A1" s="102" t="s">
        <v>55</v>
      </c>
      <c r="B1" s="90"/>
      <c r="C1" s="53"/>
      <c r="D1" s="52"/>
      <c r="E1" s="52"/>
      <c r="F1" s="52"/>
      <c r="G1" s="52"/>
      <c r="H1" s="52"/>
      <c r="I1" s="52"/>
      <c r="J1" s="52"/>
      <c r="K1" s="52"/>
      <c r="L1" s="52"/>
      <c r="M1" s="52"/>
      <c r="N1" s="52"/>
      <c r="O1" s="52"/>
      <c r="P1" s="52"/>
      <c r="Q1" s="103"/>
      <c r="R1" s="103"/>
      <c r="S1" s="103"/>
      <c r="T1" s="103"/>
      <c r="U1" s="103"/>
      <c r="V1" s="103"/>
      <c r="W1" s="103"/>
      <c r="X1" s="103"/>
      <c r="Y1" s="103"/>
      <c r="Z1" s="103"/>
      <c r="AA1" s="103"/>
      <c r="AB1" s="103"/>
      <c r="AC1" s="103"/>
      <c r="AD1" s="52"/>
    </row>
    <row r="2" spans="1:30" s="104" customFormat="1" ht="12" customHeight="1" x14ac:dyDescent="0.25">
      <c r="A2" s="126" t="s">
        <v>32</v>
      </c>
      <c r="B2" s="126"/>
      <c r="C2" s="126"/>
      <c r="D2" s="126"/>
      <c r="E2" s="126"/>
      <c r="F2" s="126"/>
      <c r="G2" s="126"/>
      <c r="H2" s="126"/>
      <c r="I2" s="126"/>
      <c r="J2" s="126"/>
      <c r="K2" s="126"/>
      <c r="L2" s="126"/>
      <c r="M2" s="126"/>
      <c r="N2" s="126"/>
      <c r="O2" s="126"/>
      <c r="P2" s="126"/>
      <c r="Q2" s="103"/>
      <c r="R2" s="103"/>
      <c r="S2" s="103"/>
      <c r="T2" s="103"/>
      <c r="U2" s="103"/>
      <c r="V2" s="103"/>
      <c r="W2" s="103"/>
      <c r="X2" s="103"/>
      <c r="Y2" s="103"/>
      <c r="Z2" s="103"/>
      <c r="AA2" s="103"/>
      <c r="AB2" s="103"/>
      <c r="AC2" s="103"/>
      <c r="AD2" s="103"/>
    </row>
    <row r="3" spans="1:30" s="104" customFormat="1" ht="12" customHeight="1" x14ac:dyDescent="0.25">
      <c r="A3" s="126" t="s">
        <v>33</v>
      </c>
      <c r="B3" s="126"/>
      <c r="C3" s="126"/>
      <c r="D3" s="126"/>
      <c r="E3" s="126"/>
      <c r="F3" s="126"/>
      <c r="G3" s="126"/>
      <c r="H3" s="126"/>
      <c r="I3" s="126"/>
      <c r="J3" s="126"/>
      <c r="K3" s="126"/>
      <c r="L3" s="126"/>
      <c r="M3" s="126"/>
      <c r="N3" s="126"/>
      <c r="O3" s="126"/>
      <c r="P3" s="126"/>
      <c r="Q3" s="103"/>
      <c r="R3" s="103"/>
      <c r="S3" s="103"/>
      <c r="T3" s="103"/>
      <c r="U3" s="103"/>
      <c r="V3" s="103"/>
      <c r="W3" s="103"/>
      <c r="X3" s="103"/>
      <c r="Y3" s="103"/>
      <c r="Z3" s="103"/>
      <c r="AA3" s="103"/>
      <c r="AB3" s="103"/>
      <c r="AC3" s="103"/>
      <c r="AD3" s="103"/>
    </row>
    <row r="4" spans="1:30" s="104" customFormat="1" ht="12" customHeight="1" x14ac:dyDescent="0.25">
      <c r="A4" s="126" t="s">
        <v>29</v>
      </c>
      <c r="B4" s="126"/>
      <c r="C4" s="126"/>
      <c r="D4" s="126"/>
      <c r="E4" s="126"/>
      <c r="F4" s="126"/>
      <c r="G4" s="126"/>
      <c r="H4" s="126"/>
      <c r="I4" s="126"/>
      <c r="J4" s="126"/>
      <c r="K4" s="126"/>
      <c r="L4" s="126"/>
      <c r="M4" s="126"/>
      <c r="N4" s="126"/>
      <c r="O4" s="126"/>
      <c r="P4" s="126"/>
      <c r="Q4" s="105"/>
      <c r="R4" s="105"/>
      <c r="S4" s="105"/>
      <c r="T4" s="105"/>
      <c r="U4" s="105"/>
      <c r="V4" s="105"/>
      <c r="W4" s="105"/>
      <c r="X4" s="105"/>
      <c r="Y4" s="105"/>
      <c r="Z4" s="105"/>
      <c r="AA4" s="105"/>
      <c r="AB4" s="105"/>
      <c r="AC4" s="105"/>
      <c r="AD4" s="103"/>
    </row>
    <row r="5" spans="1:30" s="39" customFormat="1" ht="12" customHeight="1" x14ac:dyDescent="0.25">
      <c r="A5" s="136" t="s">
        <v>54</v>
      </c>
      <c r="B5" s="136"/>
      <c r="C5" s="136"/>
      <c r="D5" s="136"/>
      <c r="E5" s="136"/>
      <c r="F5" s="136"/>
      <c r="G5" s="136"/>
      <c r="H5" s="136"/>
      <c r="I5" s="136"/>
      <c r="J5" s="136"/>
      <c r="K5" s="136"/>
      <c r="L5" s="136"/>
      <c r="M5" s="136"/>
      <c r="N5" s="136"/>
      <c r="O5" s="136"/>
      <c r="P5" s="136"/>
      <c r="Q5" s="105"/>
      <c r="R5" s="105"/>
      <c r="S5" s="105"/>
      <c r="T5" s="105"/>
      <c r="U5" s="105"/>
      <c r="V5" s="105"/>
      <c r="W5" s="105"/>
      <c r="X5" s="105"/>
      <c r="Y5" s="105"/>
      <c r="Z5" s="105"/>
      <c r="AA5" s="105"/>
      <c r="AB5" s="105"/>
      <c r="AC5" s="105"/>
      <c r="AD5" s="105"/>
    </row>
    <row r="6" spans="1:30" s="39" customFormat="1" ht="12" customHeight="1" x14ac:dyDescent="0.25">
      <c r="A6" s="136" t="s">
        <v>57</v>
      </c>
      <c r="B6" s="136"/>
      <c r="C6" s="136"/>
      <c r="D6" s="136"/>
      <c r="E6" s="136"/>
      <c r="F6" s="136"/>
      <c r="G6" s="136"/>
      <c r="H6" s="136"/>
      <c r="I6" s="136"/>
      <c r="J6" s="136"/>
      <c r="K6" s="136"/>
      <c r="L6" s="136"/>
      <c r="M6" s="136"/>
      <c r="N6" s="136"/>
      <c r="O6" s="136"/>
      <c r="P6" s="136"/>
      <c r="Q6" s="105"/>
      <c r="R6" s="105"/>
      <c r="S6" s="105"/>
      <c r="T6" s="105"/>
      <c r="U6" s="105"/>
      <c r="V6" s="105"/>
      <c r="W6" s="105"/>
      <c r="X6" s="105"/>
      <c r="Y6" s="105"/>
      <c r="Z6" s="105"/>
      <c r="AA6" s="105"/>
      <c r="AB6" s="105"/>
      <c r="AC6" s="105"/>
      <c r="AD6" s="105"/>
    </row>
    <row r="7" spans="1:30" s="104" customFormat="1" ht="12" customHeight="1" x14ac:dyDescent="0.25">
      <c r="A7" s="136"/>
      <c r="B7" s="136"/>
      <c r="C7" s="136"/>
      <c r="D7" s="136"/>
      <c r="E7" s="136"/>
      <c r="F7" s="136"/>
      <c r="G7" s="136"/>
      <c r="H7" s="136"/>
      <c r="I7" s="136"/>
      <c r="J7" s="136"/>
      <c r="K7" s="136"/>
      <c r="L7" s="136"/>
      <c r="M7" s="136"/>
      <c r="N7" s="136"/>
      <c r="O7" s="136"/>
      <c r="P7" s="136"/>
      <c r="Q7" s="103"/>
      <c r="R7" s="103"/>
      <c r="S7" s="103"/>
      <c r="T7" s="103"/>
      <c r="U7" s="103"/>
      <c r="V7" s="103"/>
      <c r="W7" s="103"/>
      <c r="X7" s="103"/>
      <c r="Y7" s="103"/>
      <c r="Z7" s="103"/>
      <c r="AA7" s="103"/>
      <c r="AB7" s="103"/>
      <c r="AC7" s="103"/>
      <c r="AD7" s="105"/>
    </row>
    <row r="8" spans="1:30" s="104" customFormat="1" ht="12" customHeight="1" x14ac:dyDescent="0.25">
      <c r="A8" s="126" t="s">
        <v>16</v>
      </c>
      <c r="B8" s="126"/>
      <c r="C8" s="126"/>
      <c r="D8" s="126"/>
      <c r="E8" s="126"/>
      <c r="F8" s="126"/>
      <c r="G8" s="126"/>
      <c r="H8" s="126"/>
      <c r="I8" s="126"/>
      <c r="J8" s="126"/>
      <c r="K8" s="126"/>
      <c r="L8" s="126"/>
      <c r="M8" s="126"/>
      <c r="N8" s="126"/>
      <c r="O8" s="126"/>
      <c r="P8" s="126"/>
      <c r="Q8" s="103"/>
      <c r="R8" s="103"/>
      <c r="S8" s="103"/>
      <c r="T8" s="103"/>
      <c r="U8" s="103"/>
      <c r="V8" s="103"/>
      <c r="W8" s="103"/>
      <c r="X8" s="103"/>
      <c r="Y8" s="103"/>
      <c r="Z8" s="103"/>
      <c r="AA8" s="103"/>
      <c r="AB8" s="103"/>
      <c r="AC8" s="103"/>
      <c r="AD8" s="103"/>
    </row>
    <row r="9" spans="1:30" s="104" customFormat="1" ht="12" customHeight="1" x14ac:dyDescent="0.25">
      <c r="A9" s="126" t="s">
        <v>17</v>
      </c>
      <c r="B9" s="126"/>
      <c r="C9" s="126"/>
      <c r="D9" s="126"/>
      <c r="E9" s="126"/>
      <c r="F9" s="126"/>
      <c r="G9" s="126"/>
      <c r="H9" s="126"/>
      <c r="I9" s="126"/>
      <c r="J9" s="126"/>
      <c r="K9" s="126"/>
      <c r="L9" s="126"/>
      <c r="M9" s="126"/>
      <c r="N9" s="126"/>
      <c r="O9" s="126"/>
      <c r="P9" s="126"/>
      <c r="Q9" s="103"/>
      <c r="R9" s="103"/>
      <c r="S9" s="103"/>
      <c r="T9" s="103"/>
      <c r="U9" s="103"/>
      <c r="V9" s="103"/>
      <c r="W9" s="103"/>
      <c r="X9" s="103"/>
      <c r="Y9" s="103"/>
      <c r="Z9" s="103"/>
      <c r="AA9" s="103"/>
      <c r="AB9" s="103"/>
      <c r="AC9" s="103"/>
      <c r="AD9" s="103"/>
    </row>
    <row r="10" spans="1:30" s="35" customFormat="1" ht="12" customHeight="1" x14ac:dyDescent="0.25">
      <c r="A10" s="126" t="s">
        <v>53</v>
      </c>
      <c r="B10" s="126"/>
      <c r="C10" s="126"/>
      <c r="D10" s="126"/>
      <c r="E10" s="126"/>
      <c r="F10" s="126"/>
      <c r="G10" s="126"/>
      <c r="H10" s="126"/>
      <c r="I10" s="126"/>
      <c r="J10" s="126"/>
      <c r="K10" s="126"/>
      <c r="L10" s="126"/>
      <c r="M10" s="126"/>
      <c r="N10" s="126"/>
      <c r="O10" s="126"/>
      <c r="P10" s="126"/>
      <c r="Q10" s="52"/>
      <c r="R10" s="52"/>
      <c r="S10" s="53"/>
      <c r="T10" s="53"/>
      <c r="U10" s="53"/>
      <c r="V10" s="52"/>
      <c r="W10" s="52"/>
      <c r="X10" s="52"/>
      <c r="Y10" s="52"/>
      <c r="Z10" s="52"/>
      <c r="AA10" s="52"/>
      <c r="AB10" s="52"/>
      <c r="AC10" s="52"/>
      <c r="AD10" s="103"/>
    </row>
  </sheetData>
  <mergeCells count="9">
    <mergeCell ref="A7:P7"/>
    <mergeCell ref="A8:P8"/>
    <mergeCell ref="A9:P9"/>
    <mergeCell ref="A10:P10"/>
    <mergeCell ref="A2:P2"/>
    <mergeCell ref="A3:P3"/>
    <mergeCell ref="A4:P4"/>
    <mergeCell ref="A5:P5"/>
    <mergeCell ref="A6:P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D0D3F-7ECA-4D80-AC14-BD65747306ED}">
  <dimension ref="A1:G46"/>
  <sheetViews>
    <sheetView workbookViewId="0">
      <pane ySplit="1" topLeftCell="A23" activePane="bottomLeft" state="frozen"/>
      <selection pane="bottomLeft" activeCell="C45" sqref="C45"/>
    </sheetView>
  </sheetViews>
  <sheetFormatPr defaultRowHeight="15" x14ac:dyDescent="0.25"/>
  <cols>
    <col min="2" max="2" width="32.140625" bestFit="1" customWidth="1"/>
    <col min="3" max="7" width="9.140625" style="113"/>
  </cols>
  <sheetData>
    <row r="1" spans="1:7" ht="183.75" customHeight="1" x14ac:dyDescent="0.25">
      <c r="A1" s="117"/>
      <c r="B1" s="114" t="s">
        <v>86</v>
      </c>
      <c r="C1" s="115" t="s">
        <v>37</v>
      </c>
      <c r="D1" s="115" t="s">
        <v>31</v>
      </c>
      <c r="E1" s="115" t="s">
        <v>42</v>
      </c>
      <c r="F1" s="115" t="s">
        <v>19</v>
      </c>
      <c r="G1" s="115" t="s">
        <v>40</v>
      </c>
    </row>
    <row r="2" spans="1:7" ht="15" customHeight="1" x14ac:dyDescent="0.25">
      <c r="A2" s="149" t="s">
        <v>84</v>
      </c>
      <c r="B2" s="111" t="s">
        <v>68</v>
      </c>
      <c r="C2" s="122">
        <v>15.088000000000001</v>
      </c>
      <c r="D2" s="122">
        <v>1.145</v>
      </c>
      <c r="E2" s="122">
        <v>4.476</v>
      </c>
      <c r="F2" s="122">
        <v>-0.128</v>
      </c>
      <c r="G2" s="122">
        <f>C2-D2-E2-F2</f>
        <v>9.5950000000000024</v>
      </c>
    </row>
    <row r="3" spans="1:7" x14ac:dyDescent="0.25">
      <c r="A3" s="150"/>
      <c r="B3" s="111" t="s">
        <v>3</v>
      </c>
      <c r="C3" s="122">
        <v>3.823</v>
      </c>
      <c r="D3" s="122">
        <v>0</v>
      </c>
      <c r="E3" s="122">
        <v>1.88</v>
      </c>
      <c r="F3" s="122">
        <v>0</v>
      </c>
      <c r="G3" s="122">
        <f t="shared" ref="G3:G43" si="0">C3-D3-E3-F3</f>
        <v>1.9430000000000001</v>
      </c>
    </row>
    <row r="4" spans="1:7" x14ac:dyDescent="0.25">
      <c r="A4" s="150"/>
      <c r="B4" s="111" t="s">
        <v>81</v>
      </c>
      <c r="C4" s="122">
        <v>4.8970000000000002</v>
      </c>
      <c r="D4" s="122">
        <v>0</v>
      </c>
      <c r="E4" s="122">
        <v>0</v>
      </c>
      <c r="F4" s="122">
        <v>0</v>
      </c>
      <c r="G4" s="122">
        <f t="shared" si="0"/>
        <v>4.8970000000000002</v>
      </c>
    </row>
    <row r="5" spans="1:7" x14ac:dyDescent="0.25">
      <c r="A5" s="150"/>
      <c r="B5" s="111" t="s">
        <v>77</v>
      </c>
      <c r="C5" s="122">
        <v>5.0170000000000003</v>
      </c>
      <c r="D5" s="122">
        <v>0</v>
      </c>
      <c r="E5" s="122">
        <v>2.3860000000000001</v>
      </c>
      <c r="F5" s="122">
        <v>0</v>
      </c>
      <c r="G5" s="122">
        <f t="shared" si="0"/>
        <v>2.6310000000000002</v>
      </c>
    </row>
    <row r="6" spans="1:7" x14ac:dyDescent="0.25">
      <c r="A6" s="150"/>
      <c r="B6" s="111" t="s">
        <v>78</v>
      </c>
      <c r="C6" s="122">
        <v>1.0580000000000001</v>
      </c>
      <c r="D6" s="122">
        <v>0</v>
      </c>
      <c r="E6" s="122">
        <v>1.0549999999999999</v>
      </c>
      <c r="F6" s="122">
        <v>0</v>
      </c>
      <c r="G6" s="122">
        <f t="shared" si="0"/>
        <v>3.0000000000001137E-3</v>
      </c>
    </row>
    <row r="7" spans="1:7" x14ac:dyDescent="0.25">
      <c r="A7" s="150"/>
      <c r="B7" s="111" t="s">
        <v>79</v>
      </c>
      <c r="C7" s="122">
        <v>2.468</v>
      </c>
      <c r="D7" s="122">
        <v>0</v>
      </c>
      <c r="E7" s="122">
        <v>0.74</v>
      </c>
      <c r="F7" s="122">
        <v>0</v>
      </c>
      <c r="G7" s="122">
        <f t="shared" si="0"/>
        <v>1.728</v>
      </c>
    </row>
    <row r="8" spans="1:7" x14ac:dyDescent="0.25">
      <c r="A8" s="150"/>
      <c r="B8" s="111" t="s">
        <v>80</v>
      </c>
      <c r="C8" s="122">
        <v>0.55100000000000005</v>
      </c>
      <c r="D8" s="122">
        <v>0</v>
      </c>
      <c r="E8" s="122">
        <v>0</v>
      </c>
      <c r="F8" s="122">
        <v>0</v>
      </c>
      <c r="G8" s="122">
        <f t="shared" si="0"/>
        <v>0.55100000000000005</v>
      </c>
    </row>
    <row r="9" spans="1:7" x14ac:dyDescent="0.25">
      <c r="A9" s="150"/>
      <c r="B9" s="111" t="s">
        <v>69</v>
      </c>
      <c r="C9" s="122">
        <v>67.253</v>
      </c>
      <c r="D9" s="122">
        <v>23.370999999999999</v>
      </c>
      <c r="E9" s="122">
        <v>10.715999999999999</v>
      </c>
      <c r="F9" s="122">
        <v>-2.694</v>
      </c>
      <c r="G9" s="122">
        <f t="shared" si="0"/>
        <v>35.860000000000007</v>
      </c>
    </row>
    <row r="10" spans="1:7" x14ac:dyDescent="0.25">
      <c r="A10" s="150"/>
      <c r="B10" s="111" t="s">
        <v>39</v>
      </c>
      <c r="C10" s="122">
        <v>273.892</v>
      </c>
      <c r="D10" s="122">
        <v>73.997</v>
      </c>
      <c r="E10" s="122">
        <v>165.61199999999999</v>
      </c>
      <c r="F10" s="122">
        <v>-4.9980000000000002</v>
      </c>
      <c r="G10" s="122">
        <f t="shared" si="0"/>
        <v>39.280999999999985</v>
      </c>
    </row>
    <row r="11" spans="1:7" x14ac:dyDescent="0.25">
      <c r="A11" s="150"/>
      <c r="B11" s="111" t="s">
        <v>4</v>
      </c>
      <c r="C11" s="122">
        <v>36.622999999999998</v>
      </c>
      <c r="D11" s="122">
        <v>0</v>
      </c>
      <c r="E11" s="122">
        <v>36.477000000000004</v>
      </c>
      <c r="F11" s="122">
        <v>0.154</v>
      </c>
      <c r="G11" s="122">
        <f t="shared" si="0"/>
        <v>-8.0000000000063076E-3</v>
      </c>
    </row>
    <row r="12" spans="1:7" x14ac:dyDescent="0.25">
      <c r="A12" s="150"/>
      <c r="B12" s="112" t="s">
        <v>23</v>
      </c>
      <c r="C12" s="122">
        <v>14.874000000000001</v>
      </c>
      <c r="D12" s="122">
        <v>0</v>
      </c>
      <c r="E12" s="122">
        <v>14.852</v>
      </c>
      <c r="F12" s="122">
        <v>-2.4049999999999998</v>
      </c>
      <c r="G12" s="122">
        <f t="shared" si="0"/>
        <v>2.427</v>
      </c>
    </row>
    <row r="13" spans="1:7" x14ac:dyDescent="0.25">
      <c r="A13" s="150"/>
      <c r="B13" s="112" t="s">
        <v>5</v>
      </c>
      <c r="C13" s="122">
        <v>4.7690000000000001</v>
      </c>
      <c r="D13" s="122">
        <v>0.79800000000000004</v>
      </c>
      <c r="E13" s="122">
        <v>2.0289999999999999</v>
      </c>
      <c r="F13" s="122">
        <v>-0.19500000000000001</v>
      </c>
      <c r="G13" s="122">
        <f t="shared" si="0"/>
        <v>2.137</v>
      </c>
    </row>
    <row r="14" spans="1:7" x14ac:dyDescent="0.25">
      <c r="A14" s="150"/>
      <c r="B14" s="112" t="s">
        <v>6</v>
      </c>
      <c r="C14" s="122">
        <v>9.0289999999999999</v>
      </c>
      <c r="D14" s="122">
        <v>0</v>
      </c>
      <c r="E14" s="122">
        <v>2.6840000000000002</v>
      </c>
      <c r="F14" s="122">
        <v>-9.2999999999999999E-2</v>
      </c>
      <c r="G14" s="122">
        <f t="shared" si="0"/>
        <v>6.4379999999999997</v>
      </c>
    </row>
    <row r="15" spans="1:7" x14ac:dyDescent="0.25">
      <c r="A15" s="150"/>
      <c r="B15" s="112" t="s">
        <v>44</v>
      </c>
      <c r="C15" s="122">
        <v>17.233000000000001</v>
      </c>
      <c r="D15" s="122">
        <v>2.2799999999999998</v>
      </c>
      <c r="E15" s="122">
        <v>8.109</v>
      </c>
      <c r="F15" s="122">
        <v>-0.17100000000000001</v>
      </c>
      <c r="G15" s="122">
        <f t="shared" si="0"/>
        <v>7.0150000000000015</v>
      </c>
    </row>
    <row r="16" spans="1:7" x14ac:dyDescent="0.25">
      <c r="A16" s="150"/>
      <c r="B16" s="112" t="s">
        <v>7</v>
      </c>
      <c r="C16" s="122">
        <v>6.8029999999999999</v>
      </c>
      <c r="D16" s="122">
        <v>0</v>
      </c>
      <c r="E16" s="122">
        <v>2.37</v>
      </c>
      <c r="F16" s="122">
        <v>-0.14000000000000001</v>
      </c>
      <c r="G16" s="122">
        <f t="shared" si="0"/>
        <v>4.5729999999999995</v>
      </c>
    </row>
    <row r="17" spans="1:7" x14ac:dyDescent="0.25">
      <c r="A17" s="150"/>
      <c r="B17" s="112" t="s">
        <v>45</v>
      </c>
      <c r="C17" s="122">
        <v>2.5010000000000003</v>
      </c>
      <c r="D17" s="122">
        <v>0</v>
      </c>
      <c r="E17" s="122">
        <v>2.1120000000000001</v>
      </c>
      <c r="F17" s="122">
        <v>3.1E-2</v>
      </c>
      <c r="G17" s="122">
        <f t="shared" si="0"/>
        <v>0.35800000000000021</v>
      </c>
    </row>
    <row r="18" spans="1:7" x14ac:dyDescent="0.25">
      <c r="A18" s="150"/>
      <c r="B18" s="111" t="s">
        <v>61</v>
      </c>
      <c r="C18" s="122">
        <v>70.733000000000004</v>
      </c>
      <c r="D18" s="122">
        <v>11.651</v>
      </c>
      <c r="E18" s="122">
        <v>31.971</v>
      </c>
      <c r="F18" s="122">
        <v>0.42699999999999999</v>
      </c>
      <c r="G18" s="122">
        <f t="shared" si="0"/>
        <v>26.684000000000008</v>
      </c>
    </row>
    <row r="19" spans="1:7" x14ac:dyDescent="0.25">
      <c r="A19" s="150"/>
      <c r="B19" s="111" t="s">
        <v>59</v>
      </c>
      <c r="C19" s="122">
        <v>48.467999999999996</v>
      </c>
      <c r="D19" s="122">
        <v>19.893999999999998</v>
      </c>
      <c r="E19" s="122">
        <v>15.5</v>
      </c>
      <c r="F19" s="122">
        <v>-0.75800000000000001</v>
      </c>
      <c r="G19" s="122">
        <f t="shared" si="0"/>
        <v>13.831999999999997</v>
      </c>
    </row>
    <row r="20" spans="1:7" x14ac:dyDescent="0.25">
      <c r="A20" s="150"/>
      <c r="B20" s="111" t="s">
        <v>60</v>
      </c>
      <c r="C20" s="122">
        <v>3.2570000000000001</v>
      </c>
      <c r="D20" s="122">
        <v>3.2309999999999999</v>
      </c>
      <c r="E20" s="122">
        <v>1.1200000000000001</v>
      </c>
      <c r="F20" s="122">
        <v>-1.8140000000000001</v>
      </c>
      <c r="G20" s="122">
        <f t="shared" si="0"/>
        <v>0.7200000000000002</v>
      </c>
    </row>
    <row r="21" spans="1:7" x14ac:dyDescent="0.25">
      <c r="A21" s="150"/>
      <c r="B21" s="111" t="s">
        <v>71</v>
      </c>
      <c r="C21" s="122">
        <v>8.3930000000000007</v>
      </c>
      <c r="D21" s="122">
        <v>0.108</v>
      </c>
      <c r="E21" s="122">
        <v>7.53</v>
      </c>
      <c r="F21" s="122">
        <v>0.75600000000000001</v>
      </c>
      <c r="G21" s="122">
        <f t="shared" si="0"/>
        <v>-1.0000000000001119E-3</v>
      </c>
    </row>
    <row r="22" spans="1:7" x14ac:dyDescent="0.25">
      <c r="A22" s="150"/>
      <c r="B22" s="111" t="s">
        <v>62</v>
      </c>
      <c r="C22" s="122">
        <v>19.582000000000001</v>
      </c>
      <c r="D22" s="122">
        <v>0</v>
      </c>
      <c r="E22" s="122">
        <v>19.484999999999999</v>
      </c>
      <c r="F22" s="122">
        <v>7.9000000000000001E-2</v>
      </c>
      <c r="G22" s="122">
        <f t="shared" si="0"/>
        <v>1.8000000000001307E-2</v>
      </c>
    </row>
    <row r="23" spans="1:7" x14ac:dyDescent="0.25">
      <c r="A23" s="150"/>
      <c r="B23" s="111" t="s">
        <v>82</v>
      </c>
      <c r="C23" s="122">
        <v>26.82</v>
      </c>
      <c r="D23" s="122">
        <v>0</v>
      </c>
      <c r="E23" s="122">
        <v>13.361000000000001</v>
      </c>
      <c r="F23" s="122">
        <v>0</v>
      </c>
      <c r="G23" s="122">
        <f t="shared" si="0"/>
        <v>13.459</v>
      </c>
    </row>
    <row r="24" spans="1:7" x14ac:dyDescent="0.25">
      <c r="A24" s="150"/>
      <c r="B24" s="112" t="s">
        <v>24</v>
      </c>
      <c r="C24" s="122">
        <v>34.592999999999996</v>
      </c>
      <c r="D24" s="122">
        <v>1.2270000000000001</v>
      </c>
      <c r="E24" s="122">
        <v>9.3239999999999998</v>
      </c>
      <c r="F24" s="122">
        <v>-3.7240000000000002</v>
      </c>
      <c r="G24" s="122">
        <f t="shared" si="0"/>
        <v>27.766000000000002</v>
      </c>
    </row>
    <row r="25" spans="1:7" x14ac:dyDescent="0.25">
      <c r="A25" s="150"/>
      <c r="B25" s="112" t="s">
        <v>72</v>
      </c>
      <c r="C25" s="122">
        <v>10.731</v>
      </c>
      <c r="D25" s="122">
        <v>0.53500000000000003</v>
      </c>
      <c r="E25" s="122">
        <v>4.8780000000000001</v>
      </c>
      <c r="F25" s="122">
        <v>-0.246</v>
      </c>
      <c r="G25" s="122">
        <f t="shared" si="0"/>
        <v>5.5640000000000001</v>
      </c>
    </row>
    <row r="26" spans="1:7" x14ac:dyDescent="0.25">
      <c r="A26" s="150"/>
      <c r="B26" s="112" t="s">
        <v>73</v>
      </c>
      <c r="C26" s="122">
        <v>10.195</v>
      </c>
      <c r="D26" s="122">
        <v>0.27</v>
      </c>
      <c r="E26" s="122">
        <v>2.419</v>
      </c>
      <c r="F26" s="122">
        <v>-1.4999999999999999E-2</v>
      </c>
      <c r="G26" s="122">
        <f t="shared" si="0"/>
        <v>7.5209999999999999</v>
      </c>
    </row>
    <row r="27" spans="1:7" x14ac:dyDescent="0.25">
      <c r="A27" s="150"/>
      <c r="B27" s="112" t="s">
        <v>74</v>
      </c>
      <c r="C27" s="122">
        <v>1.3320000000000001</v>
      </c>
      <c r="D27" s="122">
        <v>0.24099999999999999</v>
      </c>
      <c r="E27" s="122">
        <v>0.98199999999999998</v>
      </c>
      <c r="F27" s="122">
        <v>-2.5000000000000001E-2</v>
      </c>
      <c r="G27" s="122">
        <f t="shared" si="0"/>
        <v>0.1340000000000002</v>
      </c>
    </row>
    <row r="28" spans="1:7" x14ac:dyDescent="0.25">
      <c r="A28" s="150"/>
      <c r="B28" s="112" t="s">
        <v>76</v>
      </c>
      <c r="C28" s="122">
        <v>0.68500000000000005</v>
      </c>
      <c r="D28" s="122">
        <v>0</v>
      </c>
      <c r="E28" s="122">
        <v>0</v>
      </c>
      <c r="F28" s="122">
        <v>0</v>
      </c>
      <c r="G28" s="122">
        <f t="shared" si="0"/>
        <v>0.68500000000000005</v>
      </c>
    </row>
    <row r="29" spans="1:7" x14ac:dyDescent="0.25">
      <c r="A29" s="150"/>
      <c r="B29" s="112" t="s">
        <v>75</v>
      </c>
      <c r="C29" s="122">
        <v>1.5980000000000001</v>
      </c>
      <c r="D29" s="122">
        <v>0</v>
      </c>
      <c r="E29" s="122">
        <v>0</v>
      </c>
      <c r="F29" s="122">
        <v>0</v>
      </c>
      <c r="G29" s="122">
        <f t="shared" si="0"/>
        <v>1.5980000000000001</v>
      </c>
    </row>
    <row r="30" spans="1:7" x14ac:dyDescent="0.25">
      <c r="A30" s="150"/>
      <c r="B30" s="112" t="s">
        <v>66</v>
      </c>
      <c r="C30" s="122">
        <v>0.67199999999999993</v>
      </c>
      <c r="D30" s="122">
        <v>0</v>
      </c>
      <c r="E30" s="122">
        <v>0.16700000000000001</v>
      </c>
      <c r="F30" s="122">
        <v>6.0000000000000001E-3</v>
      </c>
      <c r="G30" s="122">
        <f t="shared" si="0"/>
        <v>0.49899999999999989</v>
      </c>
    </row>
    <row r="31" spans="1:7" ht="15.75" thickBot="1" x14ac:dyDescent="0.3">
      <c r="A31" s="150"/>
      <c r="B31" s="116" t="s">
        <v>70</v>
      </c>
      <c r="C31" s="123">
        <v>6.2450000000000001</v>
      </c>
      <c r="D31" s="123">
        <v>0</v>
      </c>
      <c r="E31" s="123">
        <v>0.35099999999999998</v>
      </c>
      <c r="F31" s="123">
        <v>-1.2969999999999999</v>
      </c>
      <c r="G31" s="123">
        <f t="shared" si="0"/>
        <v>7.1909999999999998</v>
      </c>
    </row>
    <row r="32" spans="1:7" s="120" customFormat="1" ht="15.75" thickTop="1" x14ac:dyDescent="0.25">
      <c r="A32" s="151"/>
      <c r="B32" s="119" t="s">
        <v>87</v>
      </c>
      <c r="C32" s="124">
        <f>SUM(C2:C31)</f>
        <v>709.18299999999999</v>
      </c>
      <c r="D32" s="124">
        <f>SUM(D2:D31)</f>
        <v>138.74800000000002</v>
      </c>
      <c r="E32" s="124">
        <f>SUM(E2:E31)</f>
        <v>362.58599999999996</v>
      </c>
      <c r="F32" s="124">
        <f>SUM(F2:F31)</f>
        <v>-17.25</v>
      </c>
      <c r="G32" s="124">
        <f>SUM(G2:G31)</f>
        <v>225.09899999999996</v>
      </c>
    </row>
    <row r="33" spans="1:7" x14ac:dyDescent="0.25">
      <c r="A33" s="121"/>
      <c r="B33" s="118"/>
      <c r="C33" s="125"/>
      <c r="D33" s="125"/>
      <c r="E33" s="125"/>
      <c r="F33" s="125"/>
      <c r="G33" s="125"/>
    </row>
    <row r="34" spans="1:7" ht="15.75" customHeight="1" x14ac:dyDescent="0.25">
      <c r="A34" s="152" t="s">
        <v>85</v>
      </c>
      <c r="B34" s="111" t="s">
        <v>25</v>
      </c>
      <c r="C34" s="122">
        <v>6.8363660000000017</v>
      </c>
      <c r="D34" s="122">
        <v>0</v>
      </c>
      <c r="E34" s="122">
        <v>6.8730000000000002</v>
      </c>
      <c r="F34" s="122">
        <v>-0.47499999999999998</v>
      </c>
      <c r="G34" s="122">
        <f t="shared" si="0"/>
        <v>0.43836600000000148</v>
      </c>
    </row>
    <row r="35" spans="1:7" x14ac:dyDescent="0.25">
      <c r="A35" s="153"/>
      <c r="B35" s="111" t="s">
        <v>65</v>
      </c>
      <c r="C35" s="122">
        <v>2.629</v>
      </c>
      <c r="D35" s="122">
        <v>0</v>
      </c>
      <c r="E35" s="122">
        <v>2.629</v>
      </c>
      <c r="F35" s="122">
        <v>-0.41299999999999998</v>
      </c>
      <c r="G35" s="122">
        <f t="shared" si="0"/>
        <v>0.41299999999999998</v>
      </c>
    </row>
    <row r="36" spans="1:7" x14ac:dyDescent="0.25">
      <c r="A36" s="153"/>
      <c r="B36" s="111" t="s">
        <v>67</v>
      </c>
      <c r="C36" s="122">
        <v>0.47599999999999998</v>
      </c>
      <c r="D36" s="122">
        <v>0</v>
      </c>
      <c r="E36" s="122">
        <v>0</v>
      </c>
      <c r="F36" s="122">
        <v>1.4E-2</v>
      </c>
      <c r="G36" s="122">
        <f t="shared" si="0"/>
        <v>0.46199999999999997</v>
      </c>
    </row>
    <row r="37" spans="1:7" x14ac:dyDescent="0.25">
      <c r="A37" s="153"/>
      <c r="B37" s="111" t="s">
        <v>11</v>
      </c>
      <c r="C37" s="122">
        <v>26.923999999999999</v>
      </c>
      <c r="D37" s="122">
        <v>0</v>
      </c>
      <c r="E37" s="122">
        <v>0</v>
      </c>
      <c r="F37" s="122">
        <v>0</v>
      </c>
      <c r="G37" s="122">
        <f t="shared" si="0"/>
        <v>26.923999999999999</v>
      </c>
    </row>
    <row r="38" spans="1:7" x14ac:dyDescent="0.25">
      <c r="A38" s="153"/>
      <c r="B38" s="111" t="s">
        <v>12</v>
      </c>
      <c r="C38" s="122">
        <v>1.67</v>
      </c>
      <c r="D38" s="122">
        <v>0</v>
      </c>
      <c r="E38" s="122">
        <v>0</v>
      </c>
      <c r="F38" s="122">
        <v>0</v>
      </c>
      <c r="G38" s="122">
        <f t="shared" si="0"/>
        <v>1.67</v>
      </c>
    </row>
    <row r="39" spans="1:7" x14ac:dyDescent="0.25">
      <c r="A39" s="153"/>
      <c r="B39" s="111" t="s">
        <v>13</v>
      </c>
      <c r="C39" s="122">
        <v>37.335795000000005</v>
      </c>
      <c r="D39" s="122">
        <v>0</v>
      </c>
      <c r="E39" s="122">
        <v>24.568000000000001</v>
      </c>
      <c r="F39" s="122">
        <v>2.0920000000000001</v>
      </c>
      <c r="G39" s="122">
        <f t="shared" si="0"/>
        <v>10.675795000000003</v>
      </c>
    </row>
    <row r="40" spans="1:7" x14ac:dyDescent="0.25">
      <c r="A40" s="153"/>
      <c r="B40" s="111" t="s">
        <v>14</v>
      </c>
      <c r="C40" s="122">
        <v>202.38499999999999</v>
      </c>
      <c r="D40" s="122">
        <v>3.798</v>
      </c>
      <c r="E40" s="122">
        <v>114.438</v>
      </c>
      <c r="F40" s="122">
        <v>-1.79</v>
      </c>
      <c r="G40" s="122">
        <f t="shared" si="0"/>
        <v>85.938999999999993</v>
      </c>
    </row>
    <row r="41" spans="1:7" x14ac:dyDescent="0.25">
      <c r="A41" s="153"/>
      <c r="B41" s="111" t="s">
        <v>58</v>
      </c>
      <c r="C41" s="122">
        <v>15.2</v>
      </c>
      <c r="D41" s="122">
        <v>0</v>
      </c>
      <c r="E41" s="122">
        <v>0</v>
      </c>
      <c r="F41" s="122">
        <v>0</v>
      </c>
      <c r="G41" s="122">
        <f t="shared" si="0"/>
        <v>15.2</v>
      </c>
    </row>
    <row r="42" spans="1:7" x14ac:dyDescent="0.25">
      <c r="A42" s="153"/>
      <c r="B42" s="111" t="s">
        <v>15</v>
      </c>
      <c r="C42" s="122">
        <v>0.66</v>
      </c>
      <c r="D42" s="122">
        <v>0</v>
      </c>
      <c r="E42" s="122">
        <v>0</v>
      </c>
      <c r="F42" s="122">
        <v>0</v>
      </c>
      <c r="G42" s="122">
        <f t="shared" si="0"/>
        <v>0.66</v>
      </c>
    </row>
    <row r="43" spans="1:7" ht="15.75" thickBot="1" x14ac:dyDescent="0.3">
      <c r="A43" s="153"/>
      <c r="B43" s="111" t="s">
        <v>51</v>
      </c>
      <c r="C43" s="122">
        <v>146.42000000000002</v>
      </c>
      <c r="D43" s="122">
        <v>0</v>
      </c>
      <c r="E43" s="122">
        <v>102.911</v>
      </c>
      <c r="F43" s="122">
        <v>-2.246</v>
      </c>
      <c r="G43" s="122">
        <f t="shared" si="0"/>
        <v>45.755000000000017</v>
      </c>
    </row>
    <row r="44" spans="1:7" s="120" customFormat="1" ht="15.75" thickTop="1" x14ac:dyDescent="0.25">
      <c r="A44" s="154"/>
      <c r="B44" s="119" t="s">
        <v>87</v>
      </c>
      <c r="C44" s="124">
        <f>SUM(C34:C43)</f>
        <v>440.53616100000005</v>
      </c>
      <c r="D44" s="124">
        <f>SUM(D34:D43)</f>
        <v>3.798</v>
      </c>
      <c r="E44" s="124">
        <f>SUM(E34:E43)</f>
        <v>251.41900000000001</v>
      </c>
      <c r="F44" s="124">
        <f>SUM(F34:F43)</f>
        <v>-2.8179999999999996</v>
      </c>
      <c r="G44" s="124">
        <f>SUM(G34:G43)</f>
        <v>188.13716100000002</v>
      </c>
    </row>
    <row r="46" spans="1:7" x14ac:dyDescent="0.25">
      <c r="A46" s="155" t="s">
        <v>88</v>
      </c>
      <c r="B46" s="155"/>
      <c r="C46" s="155"/>
      <c r="D46" s="155"/>
      <c r="E46" s="155"/>
      <c r="F46" s="155"/>
      <c r="G46" s="155"/>
    </row>
  </sheetData>
  <mergeCells count="3">
    <mergeCell ref="A2:A32"/>
    <mergeCell ref="A34:A44"/>
    <mergeCell ref="A46:G4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D99F-8EAC-4982-BAB5-08FC0A20D7B6}">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2023-2028 Financial Chart</vt:lpstr>
      <vt:lpstr>Footnotes</vt:lpstr>
      <vt:lpstr>FFY 22 Simplified Table</vt:lpstr>
      <vt:lpstr>Carts</vt:lpstr>
      <vt:lpstr>Bar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Napier, Brett M</cp:lastModifiedBy>
  <cp:lastPrinted>2024-09-30T18:34:20Z</cp:lastPrinted>
  <dcterms:created xsi:type="dcterms:W3CDTF">2021-07-22T14:20:26Z</dcterms:created>
  <dcterms:modified xsi:type="dcterms:W3CDTF">2025-05-14T17:31:40Z</dcterms:modified>
</cp:coreProperties>
</file>